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ai\Downloads\"/>
    </mc:Choice>
  </mc:AlternateContent>
  <xr:revisionPtr revIDLastSave="0" documentId="11_96C73159528AC27155FA28DB71655DBA219C78B2" xr6:coauthVersionLast="47" xr6:coauthVersionMax="47" xr10:uidLastSave="{00000000-0000-0000-0000-000000000000}"/>
  <bookViews>
    <workbookView xWindow="0" yWindow="0" windowWidth="28800" windowHeight="12435" tabRatio="500" xr2:uid="{00000000-000D-0000-FFFF-FFFF00000000}"/>
  </bookViews>
  <sheets>
    <sheet name="L-19 L-39" sheetId="1" r:id="rId1"/>
    <sheet name="Delibera I e II anno" sheetId="2" state="hidden" r:id="rId2"/>
    <sheet name="Delibera III" sheetId="3" state="hidden" r:id="rId3"/>
  </sheets>
  <definedNames>
    <definedName name="_xlnm.Print_Area" localSheetId="1">'Delibera I e II anno'!$A$1:$G$96</definedName>
    <definedName name="_xlnm.Print_Area" localSheetId="2">'Delibera III'!$A$1:$G$96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3" i="3" l="1"/>
  <c r="F13" i="3"/>
  <c r="E13" i="3"/>
  <c r="D13" i="3"/>
  <c r="C13" i="3"/>
  <c r="B13" i="3"/>
  <c r="A13" i="3"/>
  <c r="D11" i="3"/>
  <c r="C11" i="3"/>
  <c r="B11" i="3"/>
  <c r="C93" i="3" s="1"/>
  <c r="A11" i="3"/>
  <c r="F10" i="3"/>
  <c r="E10" i="3"/>
  <c r="D10" i="3"/>
  <c r="C10" i="3"/>
  <c r="B10" i="3"/>
  <c r="A10" i="3"/>
  <c r="F9" i="3"/>
  <c r="E9" i="3"/>
  <c r="D9" i="3"/>
  <c r="C9" i="3"/>
  <c r="B9" i="3"/>
  <c r="A9" i="3"/>
  <c r="E93" i="2"/>
  <c r="E10" i="2"/>
  <c r="E13" i="2"/>
  <c r="E9" i="2"/>
  <c r="F13" i="2"/>
  <c r="F10" i="2"/>
  <c r="F9" i="2"/>
  <c r="D10" i="2"/>
  <c r="D11" i="2"/>
  <c r="D13" i="2"/>
  <c r="D9" i="2"/>
  <c r="C13" i="2"/>
  <c r="C11" i="2"/>
  <c r="C10" i="2"/>
  <c r="C9" i="2"/>
  <c r="B10" i="2"/>
  <c r="B11" i="2"/>
  <c r="C93" i="2" s="1"/>
  <c r="B13" i="2"/>
  <c r="B9" i="2"/>
  <c r="A10" i="2"/>
  <c r="A11" i="2"/>
  <c r="A13" i="2"/>
  <c r="A9" i="2"/>
  <c r="F87" i="3"/>
  <c r="G87" i="3" s="1"/>
  <c r="G72" i="3"/>
  <c r="F72" i="3"/>
  <c r="G70" i="3"/>
  <c r="F70" i="3"/>
  <c r="G68" i="3"/>
  <c r="F68" i="3"/>
  <c r="G66" i="3"/>
  <c r="F66" i="3"/>
  <c r="G65" i="3"/>
  <c r="F65" i="3"/>
  <c r="G51" i="3"/>
  <c r="F51" i="3"/>
  <c r="G48" i="3"/>
  <c r="F48" i="3"/>
  <c r="G43" i="3"/>
  <c r="F43" i="3"/>
  <c r="G33" i="3"/>
  <c r="F33" i="3"/>
  <c r="G27" i="3"/>
  <c r="F27" i="3"/>
  <c r="G26" i="3"/>
  <c r="F26" i="3"/>
  <c r="G22" i="3"/>
  <c r="F22" i="3"/>
  <c r="G21" i="3"/>
  <c r="F21" i="3"/>
  <c r="G20" i="3"/>
  <c r="F20" i="3"/>
  <c r="G18" i="3"/>
  <c r="F18" i="3"/>
  <c r="G17" i="3"/>
  <c r="F17" i="3"/>
  <c r="F87" i="2"/>
  <c r="G87" i="2" s="1"/>
  <c r="D94" i="2" s="1"/>
  <c r="G72" i="2"/>
  <c r="F72" i="2"/>
  <c r="G70" i="2"/>
  <c r="F70" i="2"/>
  <c r="G68" i="2"/>
  <c r="F68" i="2"/>
  <c r="G66" i="2"/>
  <c r="F66" i="2"/>
  <c r="G65" i="2"/>
  <c r="F65" i="2"/>
  <c r="G51" i="2"/>
  <c r="F51" i="2"/>
  <c r="G48" i="2"/>
  <c r="F48" i="2"/>
  <c r="G43" i="2"/>
  <c r="F43" i="2"/>
  <c r="G33" i="2"/>
  <c r="F33" i="2"/>
  <c r="G27" i="2"/>
  <c r="F27" i="2"/>
  <c r="G26" i="2"/>
  <c r="F26" i="2"/>
  <c r="G22" i="2"/>
  <c r="F22" i="2"/>
  <c r="G20" i="2"/>
  <c r="F20" i="2"/>
  <c r="G19" i="2"/>
  <c r="F19" i="2"/>
  <c r="G18" i="2"/>
  <c r="F18" i="2"/>
  <c r="G17" i="2"/>
  <c r="F17" i="2"/>
  <c r="B94" i="2" l="1"/>
  <c r="E8" i="1"/>
  <c r="A7" i="2" s="1"/>
  <c r="D94" i="3"/>
  <c r="B9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Federica Lizzi</author>
  </authors>
  <commentList>
    <comment ref="A2" authorId="0" shapeId="0" xr:uid="{00000000-0006-0000-0000-000001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e premere sulla tastiera il tasto backspace (&lt;--) </t>
        </r>
      </text>
    </comment>
    <comment ref="C2" authorId="0" shapeId="0" xr:uid="{00000000-0006-0000-0000-000002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E2" authorId="0" shapeId="0" xr:uid="{00000000-0006-0000-0000-000003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A3" authorId="0" shapeId="0" xr:uid="{00000000-0006-0000-0000-000004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C3" authorId="0" shapeId="0" xr:uid="{00000000-0006-0000-0000-000005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E3" authorId="0" shapeId="0" xr:uid="{00000000-0006-0000-0000-000006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A4" authorId="0" shapeId="0" xr:uid="{00000000-0006-0000-0000-000007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C4" authorId="0" shapeId="0" xr:uid="{00000000-0006-0000-0000-000008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sì- no.
Per cancellare il contenuto della cella, cliccare sulla cella  e premere sulla tastiera il tasto backspace (&lt;--) </t>
        </r>
      </text>
    </comment>
    <comment ref="E11" authorId="0" shapeId="0" xr:uid="{00000000-0006-0000-0000-000009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SOSTENUTO- NON SOSTENUTO.
Per cancellare il contenuto della cella, cliccare sulla cella  e premere sulla tastiera il tasto backspace (&lt;--) </t>
        </r>
      </text>
    </comment>
    <comment ref="K11" authorId="0" shapeId="0" xr:uid="{00000000-0006-0000-0000-00000A000000}">
      <text>
        <r>
          <rPr>
            <sz val="12"/>
            <color rgb="FF000000"/>
            <rFont val="Calibri"/>
            <family val="2"/>
            <charset val="1"/>
          </rPr>
          <t xml:space="preserve">cliccare sulla freccia laterale e scegliere tra le due voci: SOSTENUTO- NON SOSTENUTO.
Per cancellare il contenuto della cella, cliccare sulla cella  e premere sulla tastiera il tasto backspace (&lt;--) </t>
        </r>
      </text>
    </comment>
  </commentList>
</comments>
</file>

<file path=xl/sharedStrings.xml><?xml version="1.0" encoding="utf-8"?>
<sst xmlns="http://schemas.openxmlformats.org/spreadsheetml/2006/main" count="557" uniqueCount="259">
  <si>
    <t xml:space="preserve">Seconda laurea </t>
  </si>
  <si>
    <t xml:space="preserve">Altri percorsi formativi (Master, Corsi)  </t>
  </si>
  <si>
    <t>Passaggio di corso</t>
  </si>
  <si>
    <t xml:space="preserve">Studente rinunciatario </t>
  </si>
  <si>
    <t>Studente decaduto</t>
  </si>
  <si>
    <t>Trasferimento in ingresso </t>
  </si>
  <si>
    <t>Attività formative con abilità professionali (max 12 cfu) </t>
  </si>
  <si>
    <t>24 CFU </t>
  </si>
  <si>
    <t>COGNOME</t>
  </si>
  <si>
    <t>NOME</t>
  </si>
  <si>
    <t>MATRICOLA</t>
  </si>
  <si>
    <t>Anno di Immatricolazione stimato</t>
  </si>
  <si>
    <t>PRIMO ANNO</t>
  </si>
  <si>
    <t>SECONDO e TERZO ANNO</t>
  </si>
  <si>
    <t xml:space="preserve">crediti riconosciuti in proporzione a quelli effettivamente maturati
(NB: si possono far valere cfu maturati sia da altre attività formative, sia da esami purché afferenti a ssd non coperti
da insegnamenti presenti nel corso di laurea SM-85bis) </t>
  </si>
  <si>
    <t>OBB/OPZ</t>
  </si>
  <si>
    <t>esame L-19/L-39</t>
  </si>
  <si>
    <t>SSD</t>
  </si>
  <si>
    <t>CFU maturati</t>
  </si>
  <si>
    <t>Sostenuto/           Non Sostenuto</t>
  </si>
  <si>
    <t>Inserire sotto il totale dei CFU maturati per l'esame indicato</t>
  </si>
  <si>
    <t>OBB (I)</t>
  </si>
  <si>
    <t xml:space="preserve">Pedagogia generale e Pedagogia sociale </t>
  </si>
  <si>
    <t xml:space="preserve"> M-PED/01 </t>
  </si>
  <si>
    <t xml:space="preserve">4+5 </t>
  </si>
  <si>
    <t>OBB (II)</t>
  </si>
  <si>
    <t>Pedagogia interculturale</t>
  </si>
  <si>
    <t>M-PED/01</t>
  </si>
  <si>
    <t>OBB(III)</t>
  </si>
  <si>
    <t>Attività a Scelta</t>
  </si>
  <si>
    <t>Sociologia generale</t>
  </si>
  <si>
    <t>SPS/07</t>
  </si>
  <si>
    <t>Pedagogia della marginalità e del disagio minorile</t>
  </si>
  <si>
    <t>Indicare nello spazio a fianco un solo esame tra le attività a scelta</t>
  </si>
  <si>
    <t xml:space="preserve">Psicologia dello sviluppo e
dell’educazione </t>
  </si>
  <si>
    <t xml:space="preserve">M-PSI/04 </t>
  </si>
  <si>
    <t>OBB (III)</t>
  </si>
  <si>
    <t>Metodologia del gioco e dell’animazione</t>
  </si>
  <si>
    <t>M-PED/03</t>
  </si>
  <si>
    <t>Inserire il SSD dell'esame indicato sopra</t>
  </si>
  <si>
    <t xml:space="preserve">Tutela e promozione della salute e
Neuropsichiatria infantile </t>
  </si>
  <si>
    <t xml:space="preserve">MED/39
MED/42 </t>
  </si>
  <si>
    <t>3+3</t>
  </si>
  <si>
    <t>Teorie e tecniche della progettazione e della valutazione educativa</t>
  </si>
  <si>
    <t>M-PED/04</t>
  </si>
  <si>
    <t>Diritto amministrativo e legislazione sociale</t>
  </si>
  <si>
    <t>IUS/10</t>
  </si>
  <si>
    <t>Didattica generale e pedagogia speciale</t>
  </si>
  <si>
    <t>Psicologia generale</t>
  </si>
  <si>
    <t>M-PSI/01</t>
  </si>
  <si>
    <t xml:space="preserve">OPZ (III) </t>
  </si>
  <si>
    <t>Letteratura per l'infanzia</t>
  </si>
  <si>
    <t xml:space="preserve"> M-PED/02</t>
  </si>
  <si>
    <t xml:space="preserve">OPZ (I) </t>
  </si>
  <si>
    <t>Metodi e didattiche delle attività motorie</t>
  </si>
  <si>
    <t>M-EDF/01</t>
  </si>
  <si>
    <t xml:space="preserve">Storia dell'educazione </t>
  </si>
  <si>
    <t xml:space="preserve">M-PED/02 </t>
  </si>
  <si>
    <t>Geografia urbana e regionale</t>
  </si>
  <si>
    <t xml:space="preserve">M-GGR/01 </t>
  </si>
  <si>
    <t xml:space="preserve"> OBB (III) </t>
  </si>
  <si>
    <t>Idoneità della lingua straniera</t>
  </si>
  <si>
    <t> </t>
  </si>
  <si>
    <t>UNIVERSITÁ DEGLI STUDI DI L’AQUILA </t>
  </si>
  <si>
    <t>SEGRETERIA STUDENTI AREA SCIENZE UMANE </t>
  </si>
  <si>
    <r>
      <t>CORSO DI LAUREA IN SCIENZE DELLA FORMAZIONE PRIMARIA </t>
    </r>
    <r>
      <rPr>
        <sz val="12"/>
        <rFont val="Garamond"/>
      </rPr>
      <t> </t>
    </r>
  </si>
  <si>
    <t>2022/2023</t>
  </si>
  <si>
    <t>Modulo integrato</t>
  </si>
  <si>
    <t>Codice</t>
  </si>
  <si>
    <t>Insegnamento</t>
  </si>
  <si>
    <t>CFU</t>
  </si>
  <si>
    <t xml:space="preserve">Esame/Attivit con cui si approva la convalida </t>
  </si>
  <si>
    <t>CFU convalidati</t>
  </si>
  <si>
    <t>M-PED/02 Storia della pedagogia </t>
  </si>
  <si>
    <t>Storia dell'educazione e pedagogia generale DQ0491 17 CFU </t>
  </si>
  <si>
    <t>DQ0492</t>
  </si>
  <si>
    <t>Storia della pedagogia e delle istituzioni educative e scolastiche</t>
  </si>
  <si>
    <t xml:space="preserve">M-PED/01 Pedagogia generale e sociale </t>
  </si>
  <si>
    <t>DQ0493 </t>
  </si>
  <si>
    <t>Pedagogia generale</t>
  </si>
  <si>
    <t>M-PED/03 Didattica e pedagogia speciale </t>
  </si>
  <si>
    <t>S1C010</t>
  </si>
  <si>
    <t>Didattica generale</t>
  </si>
  <si>
    <t>M-PED/04 Pedagogia sperimentale </t>
  </si>
  <si>
    <t>DQ0494</t>
  </si>
  <si>
    <t>Pedagogia sperimentale</t>
  </si>
  <si>
    <t>M-PED/04 
Pedagogia sperimentale</t>
  </si>
  <si>
    <t>DQ0479</t>
  </si>
  <si>
    <t>Laboratorio di Pedagogia sperimentale</t>
  </si>
  <si>
    <t>IUS/10 Diritto amministrativo </t>
  </si>
  <si>
    <t>S0303</t>
  </si>
  <si>
    <t>Diritto amministrativo e legislazione scolastica</t>
  </si>
  <si>
    <t>MAT/02 Algebra</t>
  </si>
  <si>
    <t>Fondamenti della matematica DQ0495 12 CFU </t>
  </si>
  <si>
    <t xml:space="preserve">DQ0496 </t>
  </si>
  <si>
    <t>Fondamenti di matematica I </t>
  </si>
  <si>
    <t>MAT/04 Matematiche complementari </t>
  </si>
  <si>
    <t>DQ0497</t>
  </si>
  <si>
    <t>Fondamenti di matematica I</t>
  </si>
  <si>
    <t>M-PED/02 Storia della pedagogia</t>
  </si>
  <si>
    <t>S0308</t>
  </si>
  <si>
    <t xml:space="preserve">Laboratorio di Letteratura per l'infanzia </t>
  </si>
  <si>
    <t>S1C025</t>
  </si>
  <si>
    <t>L-LIN/12 Lingua e traduzione – Lingua inglese </t>
  </si>
  <si>
    <t>DQ0172 </t>
  </si>
  <si>
    <t>Laboratorio di lingua inglese I </t>
  </si>
  <si>
    <t>SECONDO ANNO</t>
  </si>
  <si>
    <t>S0307</t>
  </si>
  <si>
    <t>Laboratorio di didattica generale</t>
  </si>
  <si>
    <t xml:space="preserve">M-GGR/01 Geografia </t>
  </si>
  <si>
    <t>DQ0406</t>
  </si>
  <si>
    <t xml:space="preserve">Geografia e didattica </t>
  </si>
  <si>
    <t>DQ0407</t>
  </si>
  <si>
    <t xml:space="preserve">Laboratorio di didattica della geografia </t>
  </si>
  <si>
    <t>L-FIL- LET/10 Letteratura italiana </t>
  </si>
  <si>
    <t xml:space="preserve">DQ0355 </t>
  </si>
  <si>
    <t>Laboratorio di didattica della letteratura italiana </t>
  </si>
  <si>
    <t>Didattica della Letteratura e letteratura italiana e contemporanea DQ0480 12 CFU </t>
  </si>
  <si>
    <t>DQ0482 </t>
  </si>
  <si>
    <t xml:space="preserve">Didattica della letteratura italiana </t>
  </si>
  <si>
    <t>L-FIL- LET/11 Letteratura italiana contemporanea</t>
  </si>
  <si>
    <t>Letteratura italiana contemporanea </t>
  </si>
  <si>
    <t>L-ANT/03 Storia romana </t>
  </si>
  <si>
    <t>S0320 </t>
  </si>
  <si>
    <t>Storia del mondo antico </t>
  </si>
  <si>
    <t>M-STO/02 Storia moderna </t>
  </si>
  <si>
    <t>S0324</t>
  </si>
  <si>
    <t>Storia moderna e contemporanea </t>
  </si>
  <si>
    <t>L-FIL- LET/12 Linguistica italiana </t>
  </si>
  <si>
    <t>Lingua e grammmatica italiana DQ0483 12 CFU </t>
  </si>
  <si>
    <t>DQ0484 </t>
  </si>
  <si>
    <t>Didattica della lingua italiana</t>
  </si>
  <si>
    <t>DQ0485</t>
  </si>
  <si>
    <t>Linguistica e grammatica italiana </t>
  </si>
  <si>
    <t xml:space="preserve">L-FIL- LET/12 Linguistica italiana </t>
  </si>
  <si>
    <t>S0323</t>
  </si>
  <si>
    <t>Laboratorio di scrittura </t>
  </si>
  <si>
    <t xml:space="preserve">L-LIN/12 Lingua e traduzione – Lingua inglese </t>
  </si>
  <si>
    <t>S0310</t>
  </si>
  <si>
    <t>Laboratorio di lingua inglese I</t>
  </si>
  <si>
    <t>TERZO ANNO</t>
  </si>
  <si>
    <t xml:space="preserve">M-PED/03 Didattica e pedagogia speciale </t>
  </si>
  <si>
    <t>DQ0486</t>
  </si>
  <si>
    <t xml:space="preserve">Metodologia del gioco e del lavoro di gruppo </t>
  </si>
  <si>
    <t>6 </t>
  </si>
  <si>
    <t>DQ0242</t>
  </si>
  <si>
    <t>Laboratorio di Metodologia del gioco e del lavoro di gruppo</t>
  </si>
  <si>
    <t>DQ0487</t>
  </si>
  <si>
    <t>Tecnologie dell’istruzione e dell’apprendimento</t>
  </si>
  <si>
    <t>M-PED/01 Pedagogia generale e sociale </t>
  </si>
  <si>
    <t>DQ0488</t>
  </si>
  <si>
    <t xml:space="preserve">Pedagogia interculturale </t>
  </si>
  <si>
    <t>DQ0489</t>
  </si>
  <si>
    <t>Laboratorio di Pedagogia interculturale </t>
  </si>
  <si>
    <t>M-PED/04 Pedagogia sperimentale</t>
  </si>
  <si>
    <t>DQ0490</t>
  </si>
  <si>
    <t>Docimologia</t>
  </si>
  <si>
    <t xml:space="preserve">ICAR /17 Disegno </t>
  </si>
  <si>
    <t>DQ0356</t>
  </si>
  <si>
    <t xml:space="preserve">Disegno, didattica dell’arte e dell’immagine </t>
  </si>
  <si>
    <t>DQ0357</t>
  </si>
  <si>
    <t xml:space="preserve">Laboratorio di disegno, didattica dell’arte e dell’immagine </t>
  </si>
  <si>
    <t>S0328</t>
  </si>
  <si>
    <t>Didattica della matematica </t>
  </si>
  <si>
    <t>S0329 </t>
  </si>
  <si>
    <t>Laboratorio di Didattica della matematica </t>
  </si>
  <si>
    <t>2 </t>
  </si>
  <si>
    <t>L-ART/07 Musicologia e storia della musica </t>
  </si>
  <si>
    <t>DQ0358 </t>
  </si>
  <si>
    <t>Metodologia e didattica della musica </t>
  </si>
  <si>
    <t>8 </t>
  </si>
  <si>
    <t>S0346 </t>
  </si>
  <si>
    <t>Laboratorio di didattica della musica </t>
  </si>
  <si>
    <t>S0311 </t>
  </si>
  <si>
    <t>Laboratorio di lingua inglese III </t>
  </si>
  <si>
    <t>QUARTO ANNO</t>
  </si>
  <si>
    <t>SPS/08 Sociologia dei processi culturali e comunicativi </t>
  </si>
  <si>
    <t>S0306 </t>
  </si>
  <si>
    <t>Sociologia dell'educazione </t>
  </si>
  <si>
    <t>M-PSI/04 Psicologia dello sviluppo e psicologia dell’educazione </t>
  </si>
  <si>
    <t>Psicologia dell'educazione e dell'integrazione dei diversamente abili DQ0192 16 CFU </t>
  </si>
  <si>
    <t>DQ0193 </t>
  </si>
  <si>
    <t>Psicologia dell'educazione (a) </t>
  </si>
  <si>
    <t>DQ0194 </t>
  </si>
  <si>
    <t>Psicologia dell’educazione e dell’integrazione dei diversamente abili (b) </t>
  </si>
  <si>
    <t>S1C046 </t>
  </si>
  <si>
    <t>Pedagogia speciale </t>
  </si>
  <si>
    <t>S0339 </t>
  </si>
  <si>
    <t>Laboratorio di pedagogia speciale </t>
  </si>
  <si>
    <t>M-EDF/01 Metodi e didattiche delle attività motorie </t>
  </si>
  <si>
    <t>S0332 </t>
  </si>
  <si>
    <t>Metodi e didattiche delle attività motorie </t>
  </si>
  <si>
    <t>S0333 </t>
  </si>
  <si>
    <t>Laboratorio di attività motorie </t>
  </si>
  <si>
    <t>MED/39 Neuropsichiatria infantile </t>
  </si>
  <si>
    <t>S0334 </t>
  </si>
  <si>
    <t>Neuropsichiatria infantile </t>
  </si>
  <si>
    <t>S0326 </t>
  </si>
  <si>
    <t>Laboratorio di psicologia dell’educazione </t>
  </si>
  <si>
    <t>S0312</t>
  </si>
  <si>
    <t>Laboratorio di lingua inglese IV</t>
  </si>
  <si>
    <t>QUINTO ANNO</t>
  </si>
  <si>
    <t>BIO/03 Botanica ambientale applicata </t>
  </si>
  <si>
    <t>Botanica ed educazione ambientale - DQ0311 12 CFU </t>
  </si>
  <si>
    <t>DQ0312 </t>
  </si>
  <si>
    <t>Botanica ambientale </t>
  </si>
  <si>
    <t>DQ0313 </t>
  </si>
  <si>
    <t>Educazione ambientale </t>
  </si>
  <si>
    <t>DQ0328 </t>
  </si>
  <si>
    <t>Laboratorio di educazione ambientale </t>
  </si>
  <si>
    <t>1 </t>
  </si>
  <si>
    <t>CHIM/03 Chimica generale inorganica </t>
  </si>
  <si>
    <t>Elementi di chimica e didattica della fisica DQ0464 12 CFU </t>
  </si>
  <si>
    <t>DQ0465 </t>
  </si>
  <si>
    <t>Elementi di chimica </t>
  </si>
  <si>
    <t>4 </t>
  </si>
  <si>
    <t>FIS/01 Fisica sperimentale </t>
  </si>
  <si>
    <t>DQ0466 </t>
  </si>
  <si>
    <t>Didattica della fisica </t>
  </si>
  <si>
    <t>DQ0327 </t>
  </si>
  <si>
    <t>Laboratorio di didattica della fisica </t>
  </si>
  <si>
    <t>S0336 </t>
  </si>
  <si>
    <t>Laboratorio di tecnologie didattiche </t>
  </si>
  <si>
    <t>Laboratorio di lingua inglese V</t>
  </si>
  <si>
    <t>S0266 </t>
  </si>
  <si>
    <t>A SCELTA DELLO STUDENTE </t>
  </si>
  <si>
    <t>S0314 </t>
  </si>
  <si>
    <t>IDONEITÀ LINGUA INGLESE (B2) </t>
  </si>
  <si>
    <t>DELIBERA DEL CONSIGLIO DI CORSO DI STUDIO  </t>
  </si>
  <si>
    <t>Seduta del</t>
  </si>
  <si>
    <t>Cognome e nome studente/ssa</t>
  </si>
  <si>
    <t>Matricola</t>
  </si>
  <si>
    <t>Si ammette al: </t>
  </si>
  <si>
    <t>con CFU</t>
  </si>
  <si>
    <t>Il Presidente del C.C.S.  </t>
  </si>
  <si>
    <t>2021/2022</t>
  </si>
  <si>
    <t> Coorte 2020/2021 </t>
  </si>
  <si>
    <t>Storia dell'educazione e pedagogia generale DQ0458 16 CFU </t>
  </si>
  <si>
    <t>DQ0459</t>
  </si>
  <si>
    <t>DQ0460</t>
  </si>
  <si>
    <t>S0301</t>
  </si>
  <si>
    <t>Laboratorio di Pedagogia generale</t>
  </si>
  <si>
    <t>S1CC15</t>
  </si>
  <si>
    <t>Fondamenti della matematica DQ0461 12 CFU </t>
  </si>
  <si>
    <t>DQ0462</t>
  </si>
  <si>
    <t>Fondamenti di aritmetica e geometria</t>
  </si>
  <si>
    <t>DQ0463</t>
  </si>
  <si>
    <t>Fondamenti di probabilità e statistica</t>
  </si>
  <si>
    <t>DQ0409</t>
  </si>
  <si>
    <t>DQ0410</t>
  </si>
  <si>
    <t>Lingua e grammmatica italiana DQ0177 12 CFU </t>
  </si>
  <si>
    <t>DQ0180</t>
  </si>
  <si>
    <t>DQ0179</t>
  </si>
  <si>
    <t>DQ0204</t>
  </si>
  <si>
    <t>S0335</t>
  </si>
  <si>
    <t>S1C049</t>
  </si>
  <si>
    <t>S0337</t>
  </si>
  <si>
    <t>S0338</t>
  </si>
  <si>
    <t>Laboratorio di docimologia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</si>
</sst>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Garamond"/>
    </font>
    <font>
      <b/>
      <sz val="10"/>
      <color rgb="FF000000"/>
      <name val="Garamond"/>
    </font>
    <font>
      <sz val="10"/>
      <color theme="1"/>
      <name val="Garamond"/>
    </font>
    <font>
      <sz val="12"/>
      <name val="Garamond"/>
    </font>
    <font>
      <b/>
      <sz val="12"/>
      <name val="Garamond"/>
    </font>
    <font>
      <b/>
      <sz val="16"/>
      <name val="Garamond"/>
    </font>
    <font>
      <sz val="12"/>
      <color theme="1"/>
      <name val="Garamond"/>
    </font>
    <font>
      <sz val="10"/>
      <name val="Garamond"/>
    </font>
    <font>
      <b/>
      <sz val="10"/>
      <name val="Garamond"/>
    </font>
    <font>
      <b/>
      <sz val="10"/>
      <color rgb="FF313D4F"/>
      <name val="Garamond"/>
    </font>
    <font>
      <sz val="10"/>
      <color rgb="FF313D4F"/>
      <name val="Garamond"/>
    </font>
    <font>
      <sz val="10"/>
      <name val="Garamond"/>
      <charset val="1"/>
    </font>
    <font>
      <b/>
      <sz val="14"/>
      <color rgb="FF000000"/>
      <name val="Garamond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E2EFD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 readingOrder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left" wrapText="1" readingOrder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 readingOrder="1"/>
    </xf>
    <xf numFmtId="0" fontId="4" fillId="0" borderId="0" xfId="0" applyFont="1"/>
    <xf numFmtId="0" fontId="4" fillId="0" borderId="5" xfId="0" applyFont="1" applyBorder="1" applyAlignment="1">
      <alignment horizontal="left" readingOrder="1"/>
    </xf>
    <xf numFmtId="0" fontId="4" fillId="0" borderId="5" xfId="0" applyFont="1" applyBorder="1" applyAlignment="1">
      <alignment wrapText="1" readingOrder="1"/>
    </xf>
    <xf numFmtId="0" fontId="4" fillId="3" borderId="5" xfId="0" applyFont="1" applyFill="1" applyBorder="1" applyAlignment="1" applyProtection="1">
      <alignment horizontal="left" wrapText="1" readingOrder="1"/>
      <protection locked="0"/>
    </xf>
    <xf numFmtId="0" fontId="4" fillId="3" borderId="5" xfId="0" applyFont="1" applyFill="1" applyBorder="1" applyAlignment="1" applyProtection="1">
      <alignment wrapText="1" readingOrder="1"/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 wrapText="1" readingOrder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1" fontId="13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4" borderId="0" xfId="0" applyFont="1" applyFill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6" fillId="5" borderId="0" xfId="0" applyFont="1" applyFill="1" applyAlignment="1" applyProtection="1">
      <alignment horizont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D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19050</xdr:rowOff>
    </xdr:from>
    <xdr:to>
      <xdr:col>3</xdr:col>
      <xdr:colOff>723900</xdr:colOff>
      <xdr:row>0</xdr:row>
      <xdr:rowOff>561975</xdr:rowOff>
    </xdr:to>
    <xdr:pic>
      <xdr:nvPicPr>
        <xdr:cNvPr id="2" name="Immagine 1" descr="Logo definitivo">
          <a:extLst>
            <a:ext uri="{FF2B5EF4-FFF2-40B4-BE49-F238E27FC236}">
              <a16:creationId xmlns:a16="http://schemas.microsoft.com/office/drawing/2014/main" id="{FAB3FD68-8843-49F4-AD1F-CDEDCC3F18EF}"/>
            </a:ext>
            <a:ext uri="{147F2762-F138-4A5C-976F-8EAC2B608ADB}">
              <a16:predDERef xmlns:a16="http://schemas.microsoft.com/office/drawing/2014/main" pred="{22BC735E-4708-405C-A283-6E1CE935C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9050"/>
          <a:ext cx="457200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19050</xdr:rowOff>
    </xdr:from>
    <xdr:to>
      <xdr:col>3</xdr:col>
      <xdr:colOff>723900</xdr:colOff>
      <xdr:row>0</xdr:row>
      <xdr:rowOff>561975</xdr:rowOff>
    </xdr:to>
    <xdr:pic>
      <xdr:nvPicPr>
        <xdr:cNvPr id="2" name="Immagine 1" descr="Logo definitivo">
          <a:extLst>
            <a:ext uri="{FF2B5EF4-FFF2-40B4-BE49-F238E27FC236}">
              <a16:creationId xmlns:a16="http://schemas.microsoft.com/office/drawing/2014/main" id="{7AB028FB-B6C5-4AC1-BF51-0FCE1EA7CE25}"/>
            </a:ext>
            <a:ext uri="{147F2762-F138-4A5C-976F-8EAC2B608ADB}">
              <a16:predDERef xmlns:a16="http://schemas.microsoft.com/office/drawing/2014/main" pred="{22BC735E-4708-405C-A283-6E1CE935C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9050"/>
          <a:ext cx="4572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4"/>
  <sheetViews>
    <sheetView tabSelected="1" topLeftCell="A7" zoomScaleNormal="100" workbookViewId="0">
      <selection activeCell="N13" sqref="N13:P13"/>
    </sheetView>
  </sheetViews>
  <sheetFormatPr defaultColWidth="10.875" defaultRowHeight="15.75"/>
  <cols>
    <col min="1" max="1" width="10.875" style="3"/>
    <col min="2" max="2" width="20.375" style="3" customWidth="1"/>
    <col min="3" max="4" width="10.875" style="3"/>
    <col min="5" max="5" width="16.625" style="3" customWidth="1"/>
    <col min="6" max="7" width="10.875" style="3"/>
    <col min="8" max="8" width="20.625" style="3" customWidth="1"/>
    <col min="9" max="12" width="10.875" style="3"/>
    <col min="13" max="13" width="19.875" style="3" customWidth="1"/>
    <col min="14" max="15" width="10.875" style="3"/>
    <col min="16" max="16" width="22" style="3" customWidth="1"/>
    <col min="17" max="17" width="17.625" style="3" customWidth="1"/>
    <col min="18" max="1024" width="10.875" style="3"/>
  </cols>
  <sheetData>
    <row r="1" spans="1:17">
      <c r="A1" s="13"/>
      <c r="B1" s="14"/>
      <c r="C1" s="14"/>
      <c r="D1" s="14"/>
      <c r="E1" s="15"/>
      <c r="F1" s="14"/>
      <c r="G1" s="14"/>
      <c r="H1" s="14"/>
      <c r="I1" s="14"/>
    </row>
    <row r="2" spans="1:17" ht="36.75" customHeight="1">
      <c r="A2" s="12" t="s">
        <v>0</v>
      </c>
      <c r="B2" s="21"/>
      <c r="C2" s="12" t="s">
        <v>1</v>
      </c>
      <c r="D2" s="21"/>
      <c r="E2" s="12" t="s">
        <v>2</v>
      </c>
      <c r="F2" s="21"/>
      <c r="G2" s="16"/>
      <c r="H2" s="16"/>
      <c r="I2" s="17"/>
    </row>
    <row r="3" spans="1:17" ht="26.25" customHeight="1">
      <c r="A3" s="12" t="s">
        <v>3</v>
      </c>
      <c r="B3" s="21"/>
      <c r="C3" s="12" t="s">
        <v>4</v>
      </c>
      <c r="D3" s="21"/>
      <c r="E3" s="12" t="s">
        <v>5</v>
      </c>
      <c r="F3" s="21"/>
      <c r="G3" s="16"/>
      <c r="H3" s="16"/>
      <c r="I3" s="17"/>
    </row>
    <row r="4" spans="1:17" ht="63.75" customHeight="1">
      <c r="A4" s="12" t="s">
        <v>6</v>
      </c>
      <c r="B4" s="21"/>
      <c r="C4" s="12" t="s">
        <v>7</v>
      </c>
      <c r="D4" s="21"/>
      <c r="E4" s="10"/>
      <c r="F4" s="10"/>
      <c r="G4" s="18"/>
      <c r="H4" s="16"/>
      <c r="I4" s="10"/>
    </row>
    <row r="5" spans="1:17">
      <c r="A5" s="10"/>
      <c r="B5" s="10"/>
      <c r="C5" s="18"/>
      <c r="D5" s="11"/>
      <c r="E5" s="11"/>
      <c r="F5" s="11"/>
      <c r="G5" s="18"/>
      <c r="H5" s="16"/>
      <c r="I5" s="11"/>
    </row>
    <row r="6" spans="1:17" ht="15" customHeight="1">
      <c r="A6" s="19" t="s">
        <v>8</v>
      </c>
      <c r="B6" s="22"/>
      <c r="C6" s="20" t="s">
        <v>9</v>
      </c>
      <c r="D6" s="22"/>
      <c r="E6" s="20" t="s">
        <v>10</v>
      </c>
      <c r="F6" s="23"/>
      <c r="G6" s="16"/>
      <c r="H6" s="16"/>
      <c r="I6" s="11"/>
    </row>
    <row r="7" spans="1:17" ht="23.25">
      <c r="A7" s="4"/>
      <c r="B7" s="5"/>
      <c r="C7" s="5"/>
      <c r="E7" s="6"/>
    </row>
    <row r="8" spans="1:17" ht="23.25">
      <c r="A8" s="4" t="s">
        <v>11</v>
      </c>
      <c r="B8" s="5"/>
      <c r="C8" s="5"/>
      <c r="E8" s="6" t="str">
        <f>IF('Delibera I e II anno'!D94&lt;41,"I",IF('Delibera I e II anno'!D94&lt;81,"II",IF('Delibera I e II anno'!D94&lt;121,"III",)))</f>
        <v>I</v>
      </c>
    </row>
    <row r="10" spans="1:17" ht="60.75" customHeight="1">
      <c r="A10" s="57" t="s">
        <v>12</v>
      </c>
      <c r="B10" s="57"/>
      <c r="C10" s="57"/>
      <c r="D10" s="57"/>
      <c r="E10" s="57"/>
      <c r="G10" s="57" t="s">
        <v>13</v>
      </c>
      <c r="H10" s="57"/>
      <c r="I10" s="57"/>
      <c r="J10" s="57"/>
      <c r="K10" s="57"/>
      <c r="M10" s="58" t="s">
        <v>14</v>
      </c>
      <c r="N10" s="58"/>
      <c r="O10" s="58"/>
      <c r="P10" s="58"/>
      <c r="Q10" s="7"/>
    </row>
    <row r="11" spans="1:17" ht="47.25">
      <c r="A11" s="2" t="s">
        <v>15</v>
      </c>
      <c r="B11" s="2" t="s">
        <v>16</v>
      </c>
      <c r="C11" s="2" t="s">
        <v>17</v>
      </c>
      <c r="D11" s="2" t="s">
        <v>18</v>
      </c>
      <c r="E11" s="2" t="s">
        <v>19</v>
      </c>
      <c r="G11" s="2" t="s">
        <v>15</v>
      </c>
      <c r="H11" s="2" t="s">
        <v>16</v>
      </c>
      <c r="I11" s="2" t="s">
        <v>17</v>
      </c>
      <c r="J11" s="2" t="s">
        <v>18</v>
      </c>
      <c r="K11" s="2" t="s">
        <v>19</v>
      </c>
      <c r="M11" s="58"/>
      <c r="N11" s="58"/>
      <c r="O11" s="58"/>
      <c r="P11" s="1" t="s">
        <v>20</v>
      </c>
    </row>
    <row r="12" spans="1:17" ht="25.35" customHeight="1">
      <c r="A12" s="1" t="s">
        <v>21</v>
      </c>
      <c r="B12" s="8" t="s">
        <v>22</v>
      </c>
      <c r="C12" s="1" t="s">
        <v>23</v>
      </c>
      <c r="D12" s="1" t="s">
        <v>24</v>
      </c>
      <c r="E12" s="24"/>
      <c r="G12" s="1" t="s">
        <v>25</v>
      </c>
      <c r="H12" s="8" t="s">
        <v>26</v>
      </c>
      <c r="I12" s="1" t="s">
        <v>27</v>
      </c>
      <c r="J12" s="1">
        <v>9</v>
      </c>
      <c r="K12" s="24"/>
      <c r="M12" s="1" t="s">
        <v>28</v>
      </c>
      <c r="N12" s="58" t="s">
        <v>29</v>
      </c>
      <c r="O12" s="58"/>
      <c r="P12" s="26"/>
    </row>
    <row r="13" spans="1:17" ht="47.25">
      <c r="A13" s="1" t="s">
        <v>21</v>
      </c>
      <c r="B13" s="8" t="s">
        <v>30</v>
      </c>
      <c r="C13" s="1" t="s">
        <v>31</v>
      </c>
      <c r="D13" s="1">
        <v>9</v>
      </c>
      <c r="E13" s="24"/>
      <c r="G13" s="1" t="s">
        <v>25</v>
      </c>
      <c r="H13" s="8" t="s">
        <v>32</v>
      </c>
      <c r="I13" s="1" t="s">
        <v>27</v>
      </c>
      <c r="J13" s="1">
        <v>6</v>
      </c>
      <c r="K13" s="24"/>
      <c r="M13" s="1" t="s">
        <v>33</v>
      </c>
      <c r="N13" s="59"/>
      <c r="O13" s="60"/>
      <c r="P13" s="61"/>
    </row>
    <row r="14" spans="1:17" ht="47.25">
      <c r="A14" s="1" t="s">
        <v>21</v>
      </c>
      <c r="B14" s="8" t="s">
        <v>34</v>
      </c>
      <c r="C14" s="1" t="s">
        <v>35</v>
      </c>
      <c r="D14" s="1">
        <v>8</v>
      </c>
      <c r="E14" s="24"/>
      <c r="G14" s="1" t="s">
        <v>36</v>
      </c>
      <c r="H14" s="8" t="s">
        <v>37</v>
      </c>
      <c r="I14" s="1" t="s">
        <v>38</v>
      </c>
      <c r="J14" s="1">
        <v>6</v>
      </c>
      <c r="K14" s="24"/>
      <c r="M14" s="1" t="s">
        <v>39</v>
      </c>
      <c r="N14" s="56"/>
      <c r="O14" s="56"/>
    </row>
    <row r="15" spans="1:17" ht="63">
      <c r="A15" s="1" t="s">
        <v>21</v>
      </c>
      <c r="B15" s="8" t="s">
        <v>40</v>
      </c>
      <c r="C15" s="1" t="s">
        <v>41</v>
      </c>
      <c r="D15" s="1" t="s">
        <v>42</v>
      </c>
      <c r="E15" s="24"/>
      <c r="G15" s="1" t="s">
        <v>36</v>
      </c>
      <c r="H15" s="8" t="s">
        <v>43</v>
      </c>
      <c r="I15" s="1" t="s">
        <v>44</v>
      </c>
      <c r="J15" s="1">
        <v>7</v>
      </c>
      <c r="K15" s="24"/>
    </row>
    <row r="16" spans="1:17" ht="31.5">
      <c r="A16" s="1" t="s">
        <v>21</v>
      </c>
      <c r="B16" s="8" t="s">
        <v>45</v>
      </c>
      <c r="C16" s="1" t="s">
        <v>46</v>
      </c>
      <c r="D16" s="1">
        <v>10</v>
      </c>
      <c r="E16" s="24"/>
      <c r="G16" s="1" t="s">
        <v>28</v>
      </c>
      <c r="H16" s="8" t="s">
        <v>47</v>
      </c>
      <c r="I16" s="1" t="s">
        <v>38</v>
      </c>
      <c r="J16" s="1">
        <v>6</v>
      </c>
      <c r="K16" s="24"/>
      <c r="M16" s="7"/>
      <c r="N16" s="7"/>
      <c r="O16" s="7"/>
      <c r="P16" s="7"/>
      <c r="Q16" s="7"/>
    </row>
    <row r="17" spans="1:17" ht="31.5">
      <c r="A17" s="1" t="s">
        <v>21</v>
      </c>
      <c r="B17" s="8" t="s">
        <v>48</v>
      </c>
      <c r="C17" s="1" t="s">
        <v>49</v>
      </c>
      <c r="D17" s="1">
        <v>6</v>
      </c>
      <c r="E17" s="24"/>
      <c r="G17" s="1" t="s">
        <v>50</v>
      </c>
      <c r="H17" s="8" t="s">
        <v>51</v>
      </c>
      <c r="I17" s="1" t="s">
        <v>52</v>
      </c>
      <c r="J17" s="1">
        <v>7</v>
      </c>
      <c r="K17" s="24"/>
      <c r="M17" s="7"/>
      <c r="N17" s="7"/>
      <c r="O17" s="7"/>
      <c r="P17" s="7"/>
      <c r="Q17" s="7"/>
    </row>
    <row r="18" spans="1:17" ht="33" customHeight="1">
      <c r="A18" s="1" t="s">
        <v>53</v>
      </c>
      <c r="B18" s="8" t="s">
        <v>54</v>
      </c>
      <c r="C18" s="1" t="s">
        <v>55</v>
      </c>
      <c r="D18" s="1">
        <v>6</v>
      </c>
      <c r="E18" s="24"/>
      <c r="G18" s="1" t="s">
        <v>50</v>
      </c>
      <c r="H18" s="1" t="s">
        <v>56</v>
      </c>
      <c r="I18" s="1" t="s">
        <v>57</v>
      </c>
      <c r="J18" s="1">
        <v>7</v>
      </c>
      <c r="K18" s="24"/>
      <c r="M18" s="7"/>
      <c r="N18" s="7"/>
      <c r="O18" s="7"/>
      <c r="P18" s="7"/>
      <c r="Q18" s="7"/>
    </row>
    <row r="19" spans="1:17" ht="33.950000000000003" customHeight="1">
      <c r="A19" s="1" t="s">
        <v>53</v>
      </c>
      <c r="B19" s="8" t="s">
        <v>58</v>
      </c>
      <c r="C19" s="1" t="s">
        <v>59</v>
      </c>
      <c r="D19" s="1">
        <v>6</v>
      </c>
      <c r="E19" s="24"/>
      <c r="G19" s="1" t="s">
        <v>60</v>
      </c>
      <c r="H19" s="1" t="s">
        <v>61</v>
      </c>
      <c r="I19" s="1"/>
      <c r="J19" s="1">
        <v>3</v>
      </c>
      <c r="K19" s="25"/>
      <c r="M19" s="7"/>
      <c r="N19" s="7"/>
      <c r="O19" s="7"/>
      <c r="P19" s="7"/>
      <c r="Q19" s="7"/>
    </row>
    <row r="20" spans="1:17" ht="81" customHeight="1">
      <c r="E20" s="9"/>
    </row>
    <row r="21" spans="1:17">
      <c r="E21" s="9"/>
    </row>
    <row r="22" spans="1:17">
      <c r="E22" s="9"/>
    </row>
    <row r="23" spans="1:17">
      <c r="E23" s="9"/>
    </row>
    <row r="24" spans="1:17">
      <c r="E24" s="9"/>
      <c r="K24" s="9"/>
    </row>
    <row r="25" spans="1:17">
      <c r="E25" s="9"/>
      <c r="K25" s="9"/>
    </row>
    <row r="26" spans="1:17">
      <c r="E26" s="9"/>
    </row>
    <row r="27" spans="1:17">
      <c r="E27" s="9"/>
    </row>
    <row r="28" spans="1:17">
      <c r="E28" s="9"/>
    </row>
    <row r="29" spans="1:17">
      <c r="E29" s="9"/>
    </row>
    <row r="30" spans="1:17">
      <c r="E30" s="9"/>
    </row>
    <row r="31" spans="1:17">
      <c r="E31" s="9"/>
    </row>
    <row r="32" spans="1:17">
      <c r="E32" s="9"/>
    </row>
    <row r="33" spans="5:5">
      <c r="E33" s="9"/>
    </row>
    <row r="34" spans="5:5">
      <c r="E34" s="9"/>
    </row>
  </sheetData>
  <sheetProtection algorithmName="SHA-512" hashValue="H5lP7Txp2ngrBSdel8JdBc46ZXi7iNMS5A9vYUVsplV8HAqT4DIhXo6ZnmqFnxSSoAM8FfhawBQRzQCblvdCqA==" saltValue="wyjjOylCsj5fBVVGQbAKqg==" spinCount="100000" sheet="1" objects="1" scenarios="1"/>
  <mergeCells count="7">
    <mergeCell ref="N14:O14"/>
    <mergeCell ref="A10:E10"/>
    <mergeCell ref="G10:K10"/>
    <mergeCell ref="M10:P10"/>
    <mergeCell ref="M11:O11"/>
    <mergeCell ref="N12:O12"/>
    <mergeCell ref="N13:P13"/>
  </mergeCells>
  <dataValidations count="4">
    <dataValidation type="list" allowBlank="1" showInputMessage="1" showErrorMessage="1" sqref="E20:E33" xr:uid="{00000000-0002-0000-0000-000000000000}">
      <formula1>"Superato,Non superato"</formula1>
      <formula2>0</formula2>
    </dataValidation>
    <dataValidation type="list" allowBlank="1" showInputMessage="1" showErrorMessage="1" sqref="E12:E19 K12:K19 K24:K25" xr:uid="{00000000-0002-0000-0000-000001000000}">
      <formula1>"Sostenuto,Non sostenuto"</formula1>
      <formula2>0</formula2>
    </dataValidation>
    <dataValidation type="list" allowBlank="1" showInputMessage="1" showErrorMessage="1" sqref="B2:B4 D2:D4" xr:uid="{00000000-0002-0000-0000-000002000000}">
      <formula1>"sì, no"</formula1>
    </dataValidation>
    <dataValidation type="list" allowBlank="1" showInputMessage="1" showErrorMessage="1" sqref="I2:I3 F2:F3" xr:uid="{00000000-0002-0000-0000-000003000000}">
      <formula1>"sì,no"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97"/>
  <sheetViews>
    <sheetView zoomScaleNormal="100" workbookViewId="0">
      <selection sqref="A1:XFD1048576"/>
    </sheetView>
  </sheetViews>
  <sheetFormatPr defaultColWidth="10.875" defaultRowHeight="12.75"/>
  <cols>
    <col min="1" max="1" width="22.125" style="42" customWidth="1"/>
    <col min="2" max="2" width="15.875" style="42" customWidth="1"/>
    <col min="3" max="3" width="10.875" style="42"/>
    <col min="4" max="4" width="15.625" style="42" customWidth="1"/>
    <col min="5" max="5" width="10.875" style="42"/>
    <col min="6" max="6" width="23.875" style="42" customWidth="1"/>
    <col min="7" max="7" width="10.875" style="42"/>
    <col min="8" max="8" width="21" style="29" customWidth="1"/>
    <col min="9" max="9" width="16" style="29" customWidth="1"/>
    <col min="10" max="1024" width="10.875" style="29"/>
    <col min="1025" max="16384" width="10.875" style="30"/>
  </cols>
  <sheetData>
    <row r="1" spans="1:17" ht="48" customHeight="1">
      <c r="A1" s="27" t="s">
        <v>62</v>
      </c>
      <c r="B1" s="28"/>
      <c r="C1" s="28"/>
      <c r="D1" s="28"/>
      <c r="E1" s="28"/>
      <c r="F1" s="28"/>
      <c r="G1" s="28"/>
    </row>
    <row r="2" spans="1:17" ht="15.75">
      <c r="A2" s="66" t="s">
        <v>63</v>
      </c>
      <c r="B2" s="66"/>
      <c r="C2" s="66"/>
      <c r="D2" s="66"/>
      <c r="E2" s="66"/>
      <c r="F2" s="66"/>
      <c r="G2" s="66"/>
    </row>
    <row r="3" spans="1:17" ht="15.75">
      <c r="A3" s="66" t="s">
        <v>64</v>
      </c>
      <c r="B3" s="66"/>
      <c r="C3" s="66"/>
      <c r="D3" s="66"/>
      <c r="E3" s="66"/>
      <c r="F3" s="66"/>
      <c r="G3" s="66"/>
    </row>
    <row r="4" spans="1:17" ht="15.75">
      <c r="A4" s="31" t="s">
        <v>62</v>
      </c>
      <c r="B4" s="32"/>
      <c r="C4" s="32"/>
      <c r="D4" s="32"/>
      <c r="E4" s="32"/>
      <c r="F4" s="32"/>
      <c r="G4" s="32"/>
    </row>
    <row r="5" spans="1:17" ht="15.75">
      <c r="A5" s="67" t="s">
        <v>65</v>
      </c>
      <c r="B5" s="67"/>
      <c r="C5" s="67"/>
      <c r="D5" s="67"/>
      <c r="E5" s="67"/>
      <c r="F5" s="67"/>
      <c r="G5" s="67"/>
    </row>
    <row r="6" spans="1:17" ht="15.75">
      <c r="A6" s="67" t="s">
        <v>66</v>
      </c>
      <c r="B6" s="67"/>
      <c r="C6" s="67"/>
      <c r="D6" s="67"/>
      <c r="E6" s="67"/>
      <c r="F6" s="67"/>
      <c r="G6" s="67"/>
    </row>
    <row r="7" spans="1:17" ht="21">
      <c r="A7" s="68" t="str">
        <f>IF('L-19 L-39'!E8="I", "Coorte 2022/2023","Coorte 2021/2022")</f>
        <v>Coorte 2022/2023</v>
      </c>
      <c r="B7" s="68"/>
      <c r="C7" s="68"/>
      <c r="D7" s="68"/>
      <c r="E7" s="68"/>
      <c r="F7" s="68"/>
      <c r="G7" s="68"/>
    </row>
    <row r="8" spans="1:17">
      <c r="A8" s="28"/>
      <c r="B8" s="28"/>
      <c r="C8" s="28"/>
      <c r="D8" s="28"/>
      <c r="E8" s="28"/>
      <c r="F8" s="28"/>
      <c r="G8" s="28"/>
    </row>
    <row r="9" spans="1:17" ht="40.5" customHeight="1">
      <c r="A9" s="33" t="str">
        <f>'L-19 L-39'!A2</f>
        <v xml:space="preserve">Seconda laurea </v>
      </c>
      <c r="B9" s="30" t="str">
        <f>IF('L-19 L-39'!B2="sì",'L-19 L-39'!B2,"")</f>
        <v/>
      </c>
      <c r="C9" s="33" t="str">
        <f>'L-19 L-39'!C2</f>
        <v xml:space="preserve">Altri percorsi formativi (Master, Corsi)  </v>
      </c>
      <c r="D9" s="30" t="str">
        <f>IF('L-19 L-39'!D2="sì",'L-19 L-39'!D2,"")</f>
        <v/>
      </c>
      <c r="E9" s="33" t="str">
        <f>'L-19 L-39'!E2</f>
        <v>Passaggio di corso</v>
      </c>
      <c r="F9" s="30" t="str">
        <f>IF('L-19 L-39'!F2="sì",'L-19 L-39'!F2,"")</f>
        <v/>
      </c>
      <c r="G9" s="28"/>
    </row>
    <row r="10" spans="1:17" ht="25.5">
      <c r="A10" s="33" t="str">
        <f>'L-19 L-39'!A3</f>
        <v xml:space="preserve">Studente rinunciatario </v>
      </c>
      <c r="B10" s="30" t="str">
        <f>IF('L-19 L-39'!B3="sì",'L-19 L-39'!B3,"")</f>
        <v/>
      </c>
      <c r="C10" s="33" t="str">
        <f>'L-19 L-39'!C3</f>
        <v>Studente decaduto</v>
      </c>
      <c r="D10" s="30" t="str">
        <f>IF('L-19 L-39'!D3="sì",'L-19 L-39'!D3,"")</f>
        <v/>
      </c>
      <c r="E10" s="33" t="str">
        <f>'L-19 L-39'!E3</f>
        <v>Trasferimento in ingresso </v>
      </c>
      <c r="F10" s="30" t="str">
        <f>IF('L-19 L-39'!F3="sì",'L-19 L-39'!F3,"")</f>
        <v/>
      </c>
      <c r="G10" s="28"/>
    </row>
    <row r="11" spans="1:17" ht="30.75" customHeight="1">
      <c r="A11" s="33" t="str">
        <f>'L-19 L-39'!A4</f>
        <v>Attività formative con abilità professionali (max 12 cfu) </v>
      </c>
      <c r="B11" s="30" t="str">
        <f>IF('L-19 L-39'!B4="sì",'L-19 L-39'!B4,"")</f>
        <v/>
      </c>
      <c r="C11" s="33" t="str">
        <f>'L-19 L-39'!C4</f>
        <v>24 CFU </v>
      </c>
      <c r="D11" s="30" t="str">
        <f>IF('L-19 L-39'!D4="sì",'L-19 L-39'!D4,"")</f>
        <v/>
      </c>
      <c r="E11" s="33"/>
      <c r="F11" s="33"/>
      <c r="G11" s="28"/>
    </row>
    <row r="12" spans="1:17">
      <c r="A12" s="33"/>
      <c r="B12" s="30"/>
      <c r="C12" s="28"/>
      <c r="D12" s="30"/>
      <c r="E12" s="33"/>
      <c r="F12" s="28"/>
      <c r="G12" s="28"/>
    </row>
    <row r="13" spans="1:17">
      <c r="A13" s="33" t="str">
        <f>'L-19 L-39'!A6</f>
        <v>COGNOME</v>
      </c>
      <c r="B13" s="30" t="str">
        <f>IF('L-19 L-39'!B6="sì",'L-19 L-39'!B6,"")</f>
        <v/>
      </c>
      <c r="C13" s="33" t="str">
        <f>'L-19 L-39'!C6</f>
        <v>NOME</v>
      </c>
      <c r="D13" s="30" t="str">
        <f>IF('L-19 L-39'!D6="sì",'L-19 L-39'!D6,"")</f>
        <v/>
      </c>
      <c r="E13" s="33" t="str">
        <f>'L-19 L-39'!E6</f>
        <v>MATRICOLA</v>
      </c>
      <c r="F13" s="30" t="str">
        <f>IF('L-19 L-39'!F6="sì",'L-19 L-39'!F6,"")</f>
        <v/>
      </c>
      <c r="G13" s="28"/>
    </row>
    <row r="14" spans="1:17">
      <c r="A14" s="28"/>
      <c r="B14" s="28"/>
      <c r="C14" s="28"/>
      <c r="D14" s="28"/>
      <c r="E14" s="28"/>
      <c r="F14" s="28"/>
      <c r="G14" s="28"/>
    </row>
    <row r="15" spans="1:17" ht="17.100000000000001" customHeight="1">
      <c r="A15" s="62" t="s">
        <v>12</v>
      </c>
      <c r="B15" s="62"/>
      <c r="C15" s="62"/>
      <c r="D15" s="62"/>
      <c r="E15" s="62"/>
      <c r="F15" s="62"/>
      <c r="G15" s="62"/>
    </row>
    <row r="16" spans="1:17" ht="53.1" customHeight="1">
      <c r="A16" s="34" t="s">
        <v>17</v>
      </c>
      <c r="B16" s="34" t="s">
        <v>67</v>
      </c>
      <c r="C16" s="34" t="s">
        <v>68</v>
      </c>
      <c r="D16" s="34" t="s">
        <v>69</v>
      </c>
      <c r="E16" s="34" t="s">
        <v>70</v>
      </c>
      <c r="F16" s="34" t="s">
        <v>71</v>
      </c>
      <c r="G16" s="34" t="s">
        <v>72</v>
      </c>
      <c r="I16" s="30"/>
      <c r="J16" s="30"/>
      <c r="K16" s="27"/>
      <c r="L16" s="35"/>
      <c r="M16" s="27"/>
      <c r="N16" s="27"/>
      <c r="O16" s="27"/>
      <c r="P16" s="36"/>
      <c r="Q16" s="36"/>
    </row>
    <row r="17" spans="1:17" ht="51" customHeight="1">
      <c r="A17" s="37" t="s">
        <v>73</v>
      </c>
      <c r="B17" s="63" t="s">
        <v>74</v>
      </c>
      <c r="C17" s="38" t="s">
        <v>75</v>
      </c>
      <c r="D17" s="37" t="s">
        <v>76</v>
      </c>
      <c r="E17" s="37">
        <v>8</v>
      </c>
      <c r="F17" s="37" t="str">
        <f>IF('L-19 L-39'!K18="Sostenuto", 'L-19 L-39'!H18, "" )</f>
        <v/>
      </c>
      <c r="G17" s="39" t="str">
        <f>IF('L-19 L-39'!K18="Sostenuto", E17, " ")</f>
        <v xml:space="preserve"> </v>
      </c>
      <c r="I17" s="30"/>
      <c r="J17" s="30"/>
      <c r="K17" s="35"/>
      <c r="L17" s="35"/>
      <c r="M17" s="35"/>
      <c r="N17" s="35"/>
      <c r="O17" s="35"/>
      <c r="P17" s="40"/>
      <c r="Q17" s="40"/>
    </row>
    <row r="18" spans="1:17" ht="25.5">
      <c r="A18" s="37" t="s">
        <v>77</v>
      </c>
      <c r="B18" s="63"/>
      <c r="C18" s="37" t="s">
        <v>78</v>
      </c>
      <c r="D18" s="37" t="s">
        <v>79</v>
      </c>
      <c r="E18" s="37">
        <v>9</v>
      </c>
      <c r="F18" s="37" t="str">
        <f>IF('L-19 L-39'!E12="Sostenuto", 'L-19 L-39'!B12, " ")</f>
        <v xml:space="preserve"> </v>
      </c>
      <c r="G18" s="39" t="str">
        <f>IF('L-19 L-39'!E12="Sostenuto",E18,  " ")</f>
        <v xml:space="preserve"> </v>
      </c>
      <c r="K18" s="35"/>
      <c r="L18" s="35"/>
      <c r="M18" s="27"/>
      <c r="N18" s="64"/>
      <c r="O18" s="27"/>
      <c r="P18" s="65"/>
      <c r="Q18" s="65"/>
    </row>
    <row r="19" spans="1:17" ht="25.5">
      <c r="A19" s="37" t="s">
        <v>80</v>
      </c>
      <c r="B19" s="37"/>
      <c r="C19" s="38" t="s">
        <v>81</v>
      </c>
      <c r="D19" s="37" t="s">
        <v>82</v>
      </c>
      <c r="E19" s="37">
        <v>8</v>
      </c>
      <c r="F19" s="37" t="str">
        <f>IF('L-19 L-39'!K16="Sostenuto", 'L-19 L-39'!H16, " " )</f>
        <v xml:space="preserve"> </v>
      </c>
      <c r="G19" s="39" t="str">
        <f>IF('L-19 L-39'!K16="Sostenuto", E19,  " ")</f>
        <v xml:space="preserve"> </v>
      </c>
      <c r="K19" s="35"/>
      <c r="L19" s="35"/>
      <c r="M19" s="35"/>
      <c r="N19" s="64"/>
      <c r="O19" s="35"/>
      <c r="P19" s="65"/>
      <c r="Q19" s="65"/>
    </row>
    <row r="20" spans="1:17" ht="33" customHeight="1">
      <c r="A20" s="37" t="s">
        <v>83</v>
      </c>
      <c r="B20" s="37"/>
      <c r="C20" s="37" t="s">
        <v>84</v>
      </c>
      <c r="D20" s="37" t="s">
        <v>85</v>
      </c>
      <c r="E20" s="37">
        <v>7</v>
      </c>
      <c r="F20" s="37" t="str">
        <f>IF('L-19 L-39'!K15="Sostenuto", 'L-19 L-39'!H15,  " ")</f>
        <v xml:space="preserve"> </v>
      </c>
      <c r="G20" s="39" t="str">
        <f>IF('L-19 L-39'!K15="Sostenuto", E20,  " ")</f>
        <v xml:space="preserve"> </v>
      </c>
      <c r="K20" s="35"/>
      <c r="L20" s="27"/>
      <c r="M20" s="27"/>
      <c r="N20" s="27"/>
      <c r="O20" s="65"/>
      <c r="P20" s="65"/>
    </row>
    <row r="21" spans="1:17" ht="37.5" customHeight="1">
      <c r="A21" s="37" t="s">
        <v>86</v>
      </c>
      <c r="B21" s="37"/>
      <c r="C21" s="37" t="s">
        <v>87</v>
      </c>
      <c r="D21" s="37" t="s">
        <v>88</v>
      </c>
      <c r="E21" s="37">
        <v>1</v>
      </c>
      <c r="F21" s="37"/>
      <c r="G21" s="39"/>
      <c r="K21" s="35"/>
      <c r="L21" s="35"/>
      <c r="M21" s="35"/>
      <c r="N21" s="35"/>
      <c r="O21" s="65"/>
      <c r="P21" s="65"/>
    </row>
    <row r="22" spans="1:17" ht="25.5">
      <c r="A22" s="37" t="s">
        <v>89</v>
      </c>
      <c r="B22" s="37"/>
      <c r="C22" s="37" t="s">
        <v>90</v>
      </c>
      <c r="D22" s="37" t="s">
        <v>91</v>
      </c>
      <c r="E22" s="37">
        <v>4</v>
      </c>
      <c r="F22" s="37" t="str">
        <f>IF('L-19 L-39'!E16="Sostenuto", 'L-19 L-39'!B16, " ")</f>
        <v xml:space="preserve"> </v>
      </c>
      <c r="G22" s="39" t="str">
        <f>IF('L-19 L-39'!E16="Sostenuto",E22/2,  " ")</f>
        <v xml:space="preserve"> </v>
      </c>
      <c r="K22" s="35"/>
      <c r="L22" s="27"/>
      <c r="M22" s="27"/>
      <c r="N22" s="27"/>
      <c r="O22" s="27"/>
      <c r="P22" s="27"/>
      <c r="Q22" s="27"/>
    </row>
    <row r="23" spans="1:17" ht="27.75" customHeight="1">
      <c r="A23" s="37" t="s">
        <v>92</v>
      </c>
      <c r="B23" s="63" t="s">
        <v>93</v>
      </c>
      <c r="C23" s="37" t="s">
        <v>94</v>
      </c>
      <c r="D23" s="37" t="s">
        <v>95</v>
      </c>
      <c r="E23" s="37">
        <v>6</v>
      </c>
      <c r="F23" s="37"/>
      <c r="G23" s="41"/>
      <c r="H23" s="27"/>
      <c r="I23" s="35"/>
      <c r="J23" s="35"/>
      <c r="K23" s="35"/>
      <c r="L23" s="27"/>
      <c r="M23" s="27"/>
    </row>
    <row r="24" spans="1:17" ht="25.5">
      <c r="A24" s="37" t="s">
        <v>96</v>
      </c>
      <c r="B24" s="63"/>
      <c r="C24" s="37" t="s">
        <v>97</v>
      </c>
      <c r="D24" s="37" t="s">
        <v>98</v>
      </c>
      <c r="E24" s="37">
        <v>6</v>
      </c>
      <c r="F24" s="37"/>
      <c r="G24" s="41"/>
      <c r="H24" s="27"/>
      <c r="I24" s="27"/>
      <c r="J24" s="27"/>
      <c r="K24" s="27"/>
      <c r="L24" s="27"/>
      <c r="M24" s="27"/>
    </row>
    <row r="25" spans="1:17" ht="33" customHeight="1">
      <c r="A25" s="37" t="s">
        <v>99</v>
      </c>
      <c r="B25" s="37"/>
      <c r="C25" s="37" t="s">
        <v>100</v>
      </c>
      <c r="D25" s="37" t="s">
        <v>101</v>
      </c>
      <c r="E25" s="37">
        <v>1</v>
      </c>
      <c r="F25" s="37"/>
      <c r="G25" s="41"/>
      <c r="H25" s="27"/>
      <c r="I25" s="35"/>
      <c r="J25" s="35"/>
      <c r="K25" s="35"/>
      <c r="L25" s="27"/>
      <c r="M25" s="27"/>
    </row>
    <row r="26" spans="1:17" ht="25.5">
      <c r="A26" s="37" t="s">
        <v>99</v>
      </c>
      <c r="B26" s="37"/>
      <c r="C26" s="37" t="s">
        <v>102</v>
      </c>
      <c r="D26" s="37" t="s">
        <v>51</v>
      </c>
      <c r="E26" s="37">
        <v>8</v>
      </c>
      <c r="F26" s="37" t="str">
        <f>IF('L-19 L-39'!K17="Sostenuto", 'L-19 L-39'!H17,  " ")</f>
        <v xml:space="preserve"> </v>
      </c>
      <c r="G26" s="39" t="str">
        <f>IF('L-19 L-39'!K17="Sostenuto", E26, " " )</f>
        <v xml:space="preserve"> </v>
      </c>
      <c r="H26" s="27"/>
      <c r="I26" s="27"/>
      <c r="J26" s="35"/>
      <c r="K26" s="27"/>
      <c r="L26" s="27"/>
      <c r="M26" s="27"/>
    </row>
    <row r="27" spans="1:17" ht="25.5">
      <c r="A27" s="37" t="s">
        <v>103</v>
      </c>
      <c r="B27" s="37"/>
      <c r="C27" s="37" t="s">
        <v>104</v>
      </c>
      <c r="D27" s="37" t="s">
        <v>105</v>
      </c>
      <c r="E27" s="37">
        <v>2</v>
      </c>
      <c r="F27" s="37" t="str">
        <f>IF('L-19 L-39'!K19="Sostenuto", 'L-19 L-39'!H19,  " ")</f>
        <v xml:space="preserve"> </v>
      </c>
      <c r="G27" s="39" t="str">
        <f>IF('L-19 L-39'!K19="Sostenuto", E27,  " " )</f>
        <v xml:space="preserve"> </v>
      </c>
      <c r="H27" s="27"/>
      <c r="I27" s="35"/>
      <c r="J27" s="35"/>
      <c r="K27" s="35"/>
      <c r="L27" s="27"/>
      <c r="M27" s="27"/>
    </row>
    <row r="28" spans="1:17">
      <c r="G28" s="43"/>
      <c r="H28" s="27"/>
      <c r="I28" s="27"/>
      <c r="J28" s="27"/>
      <c r="K28" s="27"/>
      <c r="L28" s="27"/>
      <c r="M28" s="27"/>
    </row>
    <row r="29" spans="1:17">
      <c r="G29" s="44"/>
      <c r="H29" s="27"/>
      <c r="I29" s="27"/>
      <c r="J29" s="35"/>
      <c r="K29" s="27"/>
      <c r="L29" s="27"/>
      <c r="M29" s="27"/>
    </row>
    <row r="30" spans="1:17" ht="15.95" customHeight="1">
      <c r="A30" s="62" t="s">
        <v>106</v>
      </c>
      <c r="B30" s="62"/>
      <c r="C30" s="62"/>
      <c r="D30" s="62"/>
      <c r="E30" s="62"/>
      <c r="F30" s="62"/>
      <c r="G30" s="62"/>
      <c r="H30" s="27"/>
      <c r="I30" s="35"/>
      <c r="K30" s="35"/>
      <c r="L30" s="27"/>
      <c r="M30" s="27"/>
    </row>
    <row r="31" spans="1:17" ht="25.5">
      <c r="A31" s="34" t="s">
        <v>17</v>
      </c>
      <c r="B31" s="34" t="s">
        <v>67</v>
      </c>
      <c r="C31" s="34" t="s">
        <v>68</v>
      </c>
      <c r="D31" s="34" t="s">
        <v>69</v>
      </c>
      <c r="E31" s="34" t="s">
        <v>70</v>
      </c>
      <c r="F31" s="34" t="s">
        <v>71</v>
      </c>
      <c r="G31" s="34" t="s">
        <v>72</v>
      </c>
      <c r="H31" s="27"/>
      <c r="I31" s="27"/>
      <c r="J31" s="27"/>
      <c r="K31" s="27"/>
      <c r="L31" s="27"/>
      <c r="M31" s="27"/>
    </row>
    <row r="32" spans="1:17" ht="25.5">
      <c r="A32" s="37" t="s">
        <v>80</v>
      </c>
      <c r="B32" s="37"/>
      <c r="C32" s="37" t="s">
        <v>107</v>
      </c>
      <c r="D32" s="37" t="s">
        <v>108</v>
      </c>
      <c r="E32" s="37">
        <v>3</v>
      </c>
      <c r="F32" s="37"/>
      <c r="G32" s="41"/>
      <c r="H32" s="27"/>
      <c r="I32" s="35"/>
      <c r="J32" s="35"/>
      <c r="K32" s="35"/>
      <c r="L32" s="27"/>
      <c r="M32" s="27"/>
    </row>
    <row r="33" spans="1:13" ht="18" customHeight="1">
      <c r="A33" s="37" t="s">
        <v>109</v>
      </c>
      <c r="B33" s="37"/>
      <c r="C33" s="37" t="s">
        <v>110</v>
      </c>
      <c r="D33" s="37" t="s">
        <v>111</v>
      </c>
      <c r="E33" s="37">
        <v>8</v>
      </c>
      <c r="F33" s="37" t="str">
        <f>IF('L-19 L-39'!E19="Sostenuto", 'L-19 L-39'!B19,  " ")</f>
        <v xml:space="preserve"> </v>
      </c>
      <c r="G33" s="39" t="str">
        <f>IF('L-19 L-39'!E19="Sostenuto",E33,  " ")</f>
        <v xml:space="preserve"> </v>
      </c>
      <c r="H33" s="35"/>
      <c r="L33" s="27"/>
      <c r="M33" s="27"/>
    </row>
    <row r="34" spans="1:13" ht="36.75" customHeight="1">
      <c r="A34" s="37" t="s">
        <v>109</v>
      </c>
      <c r="B34" s="37"/>
      <c r="C34" s="37" t="s">
        <v>112</v>
      </c>
      <c r="D34" s="37" t="s">
        <v>113</v>
      </c>
      <c r="E34" s="37">
        <v>1</v>
      </c>
      <c r="F34" s="37"/>
      <c r="G34" s="39"/>
      <c r="H34" s="35"/>
      <c r="L34" s="27"/>
      <c r="M34" s="27"/>
    </row>
    <row r="35" spans="1:13" ht="38.25">
      <c r="A35" s="37" t="s">
        <v>114</v>
      </c>
      <c r="B35" s="37"/>
      <c r="C35" s="37" t="s">
        <v>115</v>
      </c>
      <c r="D35" s="37" t="s">
        <v>116</v>
      </c>
      <c r="E35" s="37">
        <v>1</v>
      </c>
      <c r="F35" s="37"/>
      <c r="G35" s="41"/>
      <c r="H35" s="27"/>
      <c r="I35" s="27"/>
      <c r="J35" s="27"/>
      <c r="K35" s="27"/>
      <c r="L35" s="27"/>
    </row>
    <row r="36" spans="1:13" ht="30" customHeight="1">
      <c r="A36" s="37" t="s">
        <v>114</v>
      </c>
      <c r="B36" s="63" t="s">
        <v>117</v>
      </c>
      <c r="C36" s="37" t="s">
        <v>118</v>
      </c>
      <c r="D36" s="37" t="s">
        <v>119</v>
      </c>
      <c r="E36" s="37">
        <v>6</v>
      </c>
      <c r="F36" s="37"/>
      <c r="G36" s="41"/>
      <c r="H36" s="27"/>
      <c r="I36" s="27"/>
      <c r="J36" s="27"/>
      <c r="K36" s="27"/>
      <c r="L36" s="27"/>
    </row>
    <row r="37" spans="1:13" ht="25.5">
      <c r="A37" s="37" t="s">
        <v>120</v>
      </c>
      <c r="B37" s="63"/>
      <c r="C37" s="37" t="s">
        <v>118</v>
      </c>
      <c r="D37" s="37" t="s">
        <v>121</v>
      </c>
      <c r="E37" s="37">
        <v>6</v>
      </c>
      <c r="F37" s="37"/>
      <c r="G37" s="39"/>
      <c r="H37" s="35"/>
      <c r="I37" s="35"/>
      <c r="J37" s="35"/>
      <c r="K37" s="27"/>
      <c r="L37" s="27"/>
    </row>
    <row r="38" spans="1:13" ht="25.5">
      <c r="A38" s="37" t="s">
        <v>122</v>
      </c>
      <c r="B38" s="37"/>
      <c r="C38" s="37" t="s">
        <v>123</v>
      </c>
      <c r="D38" s="37" t="s">
        <v>124</v>
      </c>
      <c r="E38" s="37">
        <v>8</v>
      </c>
      <c r="F38" s="37"/>
      <c r="G38" s="41"/>
      <c r="H38" s="27"/>
      <c r="I38" s="27"/>
      <c r="J38" s="27"/>
      <c r="K38" s="27"/>
      <c r="L38" s="27"/>
      <c r="M38" s="27"/>
    </row>
    <row r="39" spans="1:13" ht="25.5">
      <c r="A39" s="37" t="s">
        <v>125</v>
      </c>
      <c r="B39" s="37"/>
      <c r="C39" s="37" t="s">
        <v>126</v>
      </c>
      <c r="D39" s="37" t="s">
        <v>127</v>
      </c>
      <c r="E39" s="37">
        <v>8</v>
      </c>
      <c r="F39" s="37"/>
      <c r="G39" s="41"/>
      <c r="H39" s="27"/>
      <c r="I39" s="35"/>
      <c r="J39" s="35"/>
      <c r="K39" s="35"/>
      <c r="L39" s="27"/>
      <c r="M39" s="27"/>
    </row>
    <row r="40" spans="1:13" ht="35.25" customHeight="1">
      <c r="A40" s="37" t="s">
        <v>128</v>
      </c>
      <c r="B40" s="63" t="s">
        <v>129</v>
      </c>
      <c r="C40" s="37" t="s">
        <v>130</v>
      </c>
      <c r="D40" s="37" t="s">
        <v>131</v>
      </c>
      <c r="E40" s="37">
        <v>6</v>
      </c>
      <c r="F40" s="37"/>
      <c r="G40" s="41"/>
      <c r="H40" s="27"/>
      <c r="I40" s="27"/>
      <c r="J40" s="27"/>
      <c r="K40" s="27"/>
      <c r="L40" s="27"/>
      <c r="M40" s="27"/>
    </row>
    <row r="41" spans="1:13" ht="25.5">
      <c r="A41" s="37" t="s">
        <v>128</v>
      </c>
      <c r="B41" s="63"/>
      <c r="C41" s="37" t="s">
        <v>132</v>
      </c>
      <c r="D41" s="37" t="s">
        <v>133</v>
      </c>
      <c r="E41" s="37">
        <v>6</v>
      </c>
      <c r="F41" s="37"/>
      <c r="G41" s="41"/>
      <c r="H41" s="27"/>
      <c r="I41" s="35"/>
      <c r="J41" s="35"/>
      <c r="K41" s="35"/>
      <c r="L41" s="27"/>
      <c r="M41" s="27"/>
    </row>
    <row r="42" spans="1:13" ht="25.5">
      <c r="A42" s="37" t="s">
        <v>134</v>
      </c>
      <c r="B42" s="37"/>
      <c r="C42" s="37" t="s">
        <v>135</v>
      </c>
      <c r="D42" s="37" t="s">
        <v>136</v>
      </c>
      <c r="E42" s="37">
        <v>1</v>
      </c>
      <c r="F42" s="37"/>
      <c r="G42" s="41"/>
      <c r="H42" s="27"/>
      <c r="I42" s="35"/>
      <c r="J42" s="35"/>
      <c r="K42" s="35"/>
      <c r="L42" s="45"/>
      <c r="M42" s="45"/>
    </row>
    <row r="43" spans="1:13" ht="25.5">
      <c r="A43" s="37" t="s">
        <v>137</v>
      </c>
      <c r="B43" s="37"/>
      <c r="C43" s="37" t="s">
        <v>138</v>
      </c>
      <c r="D43" s="37" t="s">
        <v>139</v>
      </c>
      <c r="E43" s="37">
        <v>2</v>
      </c>
      <c r="F43" s="37" t="str">
        <f>IF('L-19 L-39'!K19="Sostenuto", 'L-19 L-39'!H19,  " ")</f>
        <v xml:space="preserve"> </v>
      </c>
      <c r="G43" s="39" t="str">
        <f>IF('L-19 L-39'!K19="Sostenuto", E43,  " ")</f>
        <v xml:space="preserve"> </v>
      </c>
      <c r="H43" s="27"/>
      <c r="I43" s="35"/>
      <c r="J43" s="35"/>
      <c r="K43" s="35"/>
      <c r="L43" s="45"/>
      <c r="M43" s="45"/>
    </row>
    <row r="46" spans="1:13" ht="15.95" customHeight="1">
      <c r="A46" s="62" t="s">
        <v>140</v>
      </c>
      <c r="B46" s="62"/>
      <c r="C46" s="62"/>
      <c r="D46" s="62"/>
      <c r="E46" s="62"/>
      <c r="F46" s="62"/>
      <c r="G46" s="62"/>
    </row>
    <row r="47" spans="1:13" ht="25.5">
      <c r="A47" s="34" t="s">
        <v>17</v>
      </c>
      <c r="B47" s="34" t="s">
        <v>67</v>
      </c>
      <c r="C47" s="34" t="s">
        <v>68</v>
      </c>
      <c r="D47" s="34" t="s">
        <v>69</v>
      </c>
      <c r="E47" s="34" t="s">
        <v>70</v>
      </c>
      <c r="F47" s="34" t="s">
        <v>71</v>
      </c>
      <c r="G47" s="34" t="s">
        <v>72</v>
      </c>
    </row>
    <row r="48" spans="1:13" ht="25.5">
      <c r="A48" s="37" t="s">
        <v>141</v>
      </c>
      <c r="B48" s="37"/>
      <c r="C48" s="37" t="s">
        <v>142</v>
      </c>
      <c r="D48" s="37" t="s">
        <v>143</v>
      </c>
      <c r="E48" s="37" t="s">
        <v>144</v>
      </c>
      <c r="F48" s="37" t="str">
        <f>IF('L-19 L-39'!K14="Sostenuto", 'L-19 L-39'!H14,  " ")</f>
        <v xml:space="preserve"> </v>
      </c>
      <c r="G48" s="39" t="str">
        <f>IF('L-19 L-39'!K14="Sostenuto", 6, " ")</f>
        <v xml:space="preserve"> </v>
      </c>
    </row>
    <row r="49" spans="1:7" ht="38.25">
      <c r="A49" s="37" t="s">
        <v>80</v>
      </c>
      <c r="B49" s="37"/>
      <c r="C49" s="37" t="s">
        <v>145</v>
      </c>
      <c r="D49" s="37" t="s">
        <v>146</v>
      </c>
      <c r="E49" s="37">
        <v>1</v>
      </c>
      <c r="F49" s="37"/>
      <c r="G49" s="39"/>
    </row>
    <row r="50" spans="1:7" ht="38.25">
      <c r="A50" s="37" t="s">
        <v>141</v>
      </c>
      <c r="B50" s="37"/>
      <c r="C50" s="37" t="s">
        <v>147</v>
      </c>
      <c r="D50" s="37" t="s">
        <v>148</v>
      </c>
      <c r="E50" s="37">
        <v>6</v>
      </c>
      <c r="F50" s="37"/>
      <c r="G50" s="39"/>
    </row>
    <row r="51" spans="1:7" ht="25.5">
      <c r="A51" s="37" t="s">
        <v>149</v>
      </c>
      <c r="B51" s="37"/>
      <c r="C51" s="37" t="s">
        <v>150</v>
      </c>
      <c r="D51" s="37" t="s">
        <v>151</v>
      </c>
      <c r="E51" s="37">
        <v>7</v>
      </c>
      <c r="F51" s="37" t="str">
        <f>IF('L-19 L-39'!K12="Sostenuto", 'L-19 L-39'!H12,  " ")</f>
        <v xml:space="preserve"> </v>
      </c>
      <c r="G51" s="39" t="str">
        <f>IF('L-19 L-39'!K12="Sostenuto", E51,  " ")</f>
        <v xml:space="preserve"> </v>
      </c>
    </row>
    <row r="52" spans="1:7" ht="34.5" customHeight="1">
      <c r="A52" s="37" t="s">
        <v>149</v>
      </c>
      <c r="B52" s="37"/>
      <c r="C52" s="37" t="s">
        <v>152</v>
      </c>
      <c r="D52" s="37" t="s">
        <v>153</v>
      </c>
      <c r="E52" s="37">
        <v>1</v>
      </c>
      <c r="F52" s="37"/>
      <c r="G52" s="39"/>
    </row>
    <row r="53" spans="1:7" ht="27" customHeight="1">
      <c r="A53" s="37" t="s">
        <v>154</v>
      </c>
      <c r="B53" s="37"/>
      <c r="C53" s="37" t="s">
        <v>155</v>
      </c>
      <c r="D53" s="37" t="s">
        <v>156</v>
      </c>
      <c r="E53" s="37">
        <v>5</v>
      </c>
    </row>
    <row r="54" spans="1:7" ht="35.25" customHeight="1">
      <c r="A54" s="37" t="s">
        <v>157</v>
      </c>
      <c r="B54" s="37"/>
      <c r="C54" s="37" t="s">
        <v>158</v>
      </c>
      <c r="D54" s="37" t="s">
        <v>159</v>
      </c>
      <c r="E54" s="37">
        <v>8</v>
      </c>
      <c r="F54" s="37"/>
      <c r="G54" s="39"/>
    </row>
    <row r="55" spans="1:7" ht="51">
      <c r="A55" s="37" t="s">
        <v>157</v>
      </c>
      <c r="B55" s="37"/>
      <c r="C55" s="46" t="s">
        <v>160</v>
      </c>
      <c r="D55" s="37" t="s">
        <v>161</v>
      </c>
      <c r="E55" s="37">
        <v>1</v>
      </c>
      <c r="F55" s="37"/>
      <c r="G55" s="39"/>
    </row>
    <row r="56" spans="1:7" ht="25.5">
      <c r="A56" s="37" t="s">
        <v>96</v>
      </c>
      <c r="B56" s="37"/>
      <c r="C56" s="37" t="s">
        <v>162</v>
      </c>
      <c r="D56" s="37" t="s">
        <v>163</v>
      </c>
      <c r="E56" s="37">
        <v>8</v>
      </c>
      <c r="F56" s="37"/>
      <c r="G56" s="39"/>
    </row>
    <row r="57" spans="1:7" ht="36" customHeight="1">
      <c r="A57" s="37" t="s">
        <v>96</v>
      </c>
      <c r="B57" s="37"/>
      <c r="C57" s="37" t="s">
        <v>164</v>
      </c>
      <c r="D57" s="37" t="s">
        <v>165</v>
      </c>
      <c r="E57" s="37" t="s">
        <v>166</v>
      </c>
      <c r="F57" s="37"/>
      <c r="G57" s="39"/>
    </row>
    <row r="58" spans="1:7" ht="25.5">
      <c r="A58" s="37" t="s">
        <v>167</v>
      </c>
      <c r="B58" s="37"/>
      <c r="C58" s="37" t="s">
        <v>168</v>
      </c>
      <c r="D58" s="37" t="s">
        <v>169</v>
      </c>
      <c r="E58" s="37" t="s">
        <v>170</v>
      </c>
      <c r="F58" s="37"/>
      <c r="G58" s="39"/>
    </row>
    <row r="59" spans="1:7" ht="25.5">
      <c r="A59" s="37" t="s">
        <v>167</v>
      </c>
      <c r="B59" s="37"/>
      <c r="C59" s="37" t="s">
        <v>171</v>
      </c>
      <c r="D59" s="37" t="s">
        <v>172</v>
      </c>
      <c r="E59" s="37">
        <v>1</v>
      </c>
      <c r="F59" s="37"/>
      <c r="G59" s="39"/>
    </row>
    <row r="60" spans="1:7" ht="25.5">
      <c r="A60" s="37" t="s">
        <v>103</v>
      </c>
      <c r="B60" s="37"/>
      <c r="C60" s="37" t="s">
        <v>173</v>
      </c>
      <c r="D60" s="37" t="s">
        <v>174</v>
      </c>
      <c r="E60" s="37" t="s">
        <v>166</v>
      </c>
      <c r="F60" s="37"/>
      <c r="G60" s="39"/>
    </row>
    <row r="63" spans="1:7" ht="15.95" customHeight="1">
      <c r="A63" s="62" t="s">
        <v>175</v>
      </c>
      <c r="B63" s="62"/>
      <c r="C63" s="62"/>
      <c r="D63" s="62"/>
      <c r="E63" s="62"/>
      <c r="F63" s="62"/>
      <c r="G63" s="62"/>
    </row>
    <row r="64" spans="1:7" ht="25.5">
      <c r="A64" s="34" t="s">
        <v>17</v>
      </c>
      <c r="B64" s="34" t="s">
        <v>67</v>
      </c>
      <c r="C64" s="34" t="s">
        <v>68</v>
      </c>
      <c r="D64" s="34" t="s">
        <v>69</v>
      </c>
      <c r="E64" s="34" t="s">
        <v>70</v>
      </c>
      <c r="F64" s="34" t="s">
        <v>71</v>
      </c>
      <c r="G64" s="34" t="s">
        <v>72</v>
      </c>
    </row>
    <row r="65" spans="1:7" ht="30.75" customHeight="1">
      <c r="A65" s="37" t="s">
        <v>176</v>
      </c>
      <c r="B65" s="37"/>
      <c r="C65" s="37" t="s">
        <v>177</v>
      </c>
      <c r="D65" s="37" t="s">
        <v>178</v>
      </c>
      <c r="E65" s="37">
        <v>8</v>
      </c>
      <c r="F65" s="37" t="str">
        <f>IF('L-19 L-39'!E13="Sostenuto", 'L-19 L-39'!B13, " " )</f>
        <v xml:space="preserve"> </v>
      </c>
      <c r="G65" s="39" t="str">
        <f>IF('L-19 L-39'!E13="Sostenuto", E65,  " ")</f>
        <v xml:space="preserve"> </v>
      </c>
    </row>
    <row r="66" spans="1:7" ht="34.5" customHeight="1">
      <c r="A66" s="37" t="s">
        <v>179</v>
      </c>
      <c r="B66" s="63" t="s">
        <v>180</v>
      </c>
      <c r="C66" s="37" t="s">
        <v>181</v>
      </c>
      <c r="D66" s="37" t="s">
        <v>182</v>
      </c>
      <c r="E66" s="37">
        <v>8</v>
      </c>
      <c r="F66" s="37" t="str">
        <f>IF('L-19 L-39'!E14="Sostenuto", 'L-19 L-39'!B14, IF('L-19 L-39'!E17="Sostenuto", 'L-19 L-39'!B17, " "))</f>
        <v xml:space="preserve"> </v>
      </c>
      <c r="G66" s="39" t="str">
        <f>IF('L-19 L-39'!E14="Sostenuto",E19,  " ")</f>
        <v xml:space="preserve"> </v>
      </c>
    </row>
    <row r="67" spans="1:7" ht="51">
      <c r="A67" s="37" t="s">
        <v>179</v>
      </c>
      <c r="B67" s="63"/>
      <c r="C67" s="37" t="s">
        <v>183</v>
      </c>
      <c r="D67" s="37" t="s">
        <v>184</v>
      </c>
      <c r="E67" s="37" t="s">
        <v>170</v>
      </c>
      <c r="F67" s="37"/>
      <c r="G67" s="39"/>
    </row>
    <row r="68" spans="1:7" ht="25.5">
      <c r="A68" s="37" t="s">
        <v>80</v>
      </c>
      <c r="B68" s="37"/>
      <c r="C68" s="37" t="s">
        <v>185</v>
      </c>
      <c r="D68" s="37" t="s">
        <v>186</v>
      </c>
      <c r="E68" s="37">
        <v>8</v>
      </c>
      <c r="F68" s="37" t="str">
        <f>IF('L-19 L-39'!K13="Sostenuto", 'L-19 L-39'!H13,  " ")</f>
        <v xml:space="preserve"> </v>
      </c>
      <c r="G68" s="39" t="str">
        <f>IF('L-19 L-39'!K13="Sostenuto", 4,  " ")</f>
        <v xml:space="preserve"> </v>
      </c>
    </row>
    <row r="69" spans="1:7" ht="25.5">
      <c r="A69" s="37" t="s">
        <v>80</v>
      </c>
      <c r="B69" s="37"/>
      <c r="C69" s="37" t="s">
        <v>187</v>
      </c>
      <c r="D69" s="37" t="s">
        <v>188</v>
      </c>
      <c r="E69" s="37">
        <v>2</v>
      </c>
      <c r="F69" s="37"/>
      <c r="G69" s="39"/>
    </row>
    <row r="70" spans="1:7" ht="25.5">
      <c r="A70" s="37" t="s">
        <v>189</v>
      </c>
      <c r="B70" s="37"/>
      <c r="C70" s="37" t="s">
        <v>190</v>
      </c>
      <c r="D70" s="37" t="s">
        <v>191</v>
      </c>
      <c r="E70" s="37">
        <v>8</v>
      </c>
      <c r="F70" s="37" t="str">
        <f>IF('L-19 L-39'!E18="Sostenuto", 'L-19 L-39'!B18,  " ")</f>
        <v xml:space="preserve"> </v>
      </c>
      <c r="G70" s="39" t="str">
        <f>IF('L-19 L-39'!E18="Sostenuto",E70,  " ")</f>
        <v xml:space="preserve"> </v>
      </c>
    </row>
    <row r="71" spans="1:7" ht="33.75" customHeight="1">
      <c r="A71" s="37" t="s">
        <v>189</v>
      </c>
      <c r="B71" s="37"/>
      <c r="C71" s="37" t="s">
        <v>192</v>
      </c>
      <c r="D71" s="37" t="s">
        <v>193</v>
      </c>
      <c r="E71" s="37">
        <v>1</v>
      </c>
      <c r="F71" s="37"/>
      <c r="G71" s="39"/>
    </row>
    <row r="72" spans="1:7" ht="25.5">
      <c r="A72" s="37" t="s">
        <v>194</v>
      </c>
      <c r="B72" s="37"/>
      <c r="C72" s="37" t="s">
        <v>195</v>
      </c>
      <c r="D72" s="37" t="s">
        <v>196</v>
      </c>
      <c r="E72" s="37" t="s">
        <v>170</v>
      </c>
      <c r="F72" s="37" t="str">
        <f>IF('L-19 L-39'!E15="Sostenuto", 'L-19 L-39'!B15,  " ")</f>
        <v xml:space="preserve"> </v>
      </c>
      <c r="G72" s="39" t="str">
        <f>IF('L-19 L-39'!E15="Sostenuto",4,  " ")</f>
        <v xml:space="preserve"> </v>
      </c>
    </row>
    <row r="73" spans="1:7" ht="37.5" customHeight="1">
      <c r="A73" s="37" t="s">
        <v>179</v>
      </c>
      <c r="B73" s="37"/>
      <c r="C73" s="37" t="s">
        <v>197</v>
      </c>
      <c r="D73" s="37" t="s">
        <v>198</v>
      </c>
      <c r="E73" s="37">
        <v>1</v>
      </c>
      <c r="F73" s="37"/>
      <c r="G73" s="39"/>
    </row>
    <row r="74" spans="1:7" ht="25.5">
      <c r="A74" s="37" t="s">
        <v>103</v>
      </c>
      <c r="B74" s="37"/>
      <c r="C74" s="37" t="s">
        <v>199</v>
      </c>
      <c r="D74" s="37" t="s">
        <v>200</v>
      </c>
      <c r="E74" s="37" t="s">
        <v>166</v>
      </c>
      <c r="F74" s="37"/>
      <c r="G74" s="39"/>
    </row>
    <row r="75" spans="1:7">
      <c r="A75" s="29"/>
      <c r="B75" s="29"/>
    </row>
    <row r="77" spans="1:7" ht="15.95" customHeight="1">
      <c r="A77" s="62" t="s">
        <v>201</v>
      </c>
      <c r="B77" s="62"/>
      <c r="C77" s="62"/>
      <c r="D77" s="62"/>
      <c r="E77" s="62"/>
      <c r="F77" s="62"/>
      <c r="G77" s="62"/>
    </row>
    <row r="78" spans="1:7" ht="25.5">
      <c r="A78" s="34" t="s">
        <v>17</v>
      </c>
      <c r="B78" s="34" t="s">
        <v>67</v>
      </c>
      <c r="C78" s="34" t="s">
        <v>68</v>
      </c>
      <c r="D78" s="34" t="s">
        <v>69</v>
      </c>
      <c r="E78" s="34" t="s">
        <v>70</v>
      </c>
      <c r="F78" s="34" t="s">
        <v>71</v>
      </c>
      <c r="G78" s="34" t="s">
        <v>72</v>
      </c>
    </row>
    <row r="79" spans="1:7" ht="29.25" customHeight="1">
      <c r="A79" s="37" t="s">
        <v>202</v>
      </c>
      <c r="B79" s="63" t="s">
        <v>203</v>
      </c>
      <c r="C79" s="37" t="s">
        <v>204</v>
      </c>
      <c r="D79" s="37" t="s">
        <v>205</v>
      </c>
      <c r="E79" s="37" t="s">
        <v>144</v>
      </c>
      <c r="F79" s="37"/>
      <c r="G79" s="37"/>
    </row>
    <row r="80" spans="1:7" ht="25.5">
      <c r="A80" s="37" t="s">
        <v>202</v>
      </c>
      <c r="B80" s="63"/>
      <c r="C80" s="37" t="s">
        <v>206</v>
      </c>
      <c r="D80" s="37" t="s">
        <v>207</v>
      </c>
      <c r="E80" s="37">
        <v>6</v>
      </c>
      <c r="F80" s="37"/>
      <c r="G80" s="37"/>
    </row>
    <row r="81" spans="1:7" ht="36.75" customHeight="1">
      <c r="A81" s="37" t="s">
        <v>202</v>
      </c>
      <c r="B81" s="37"/>
      <c r="C81" s="37" t="s">
        <v>208</v>
      </c>
      <c r="D81" s="37" t="s">
        <v>209</v>
      </c>
      <c r="E81" s="37" t="s">
        <v>210</v>
      </c>
      <c r="F81" s="37"/>
      <c r="G81" s="37"/>
    </row>
    <row r="82" spans="1:7" ht="27.75" customHeight="1">
      <c r="A82" s="37" t="s">
        <v>211</v>
      </c>
      <c r="B82" s="63" t="s">
        <v>212</v>
      </c>
      <c r="C82" s="37" t="s">
        <v>213</v>
      </c>
      <c r="D82" s="37" t="s">
        <v>214</v>
      </c>
      <c r="E82" s="37" t="s">
        <v>215</v>
      </c>
      <c r="F82" s="37"/>
      <c r="G82" s="37"/>
    </row>
    <row r="83" spans="1:7">
      <c r="A83" s="37" t="s">
        <v>216</v>
      </c>
      <c r="B83" s="63"/>
      <c r="C83" s="37" t="s">
        <v>217</v>
      </c>
      <c r="D83" s="37" t="s">
        <v>218</v>
      </c>
      <c r="E83" s="37" t="s">
        <v>170</v>
      </c>
      <c r="F83" s="37"/>
      <c r="G83" s="37"/>
    </row>
    <row r="84" spans="1:7" ht="25.5">
      <c r="A84" s="37" t="s">
        <v>216</v>
      </c>
      <c r="B84" s="37"/>
      <c r="C84" s="37" t="s">
        <v>219</v>
      </c>
      <c r="D84" s="37" t="s">
        <v>220</v>
      </c>
      <c r="E84" s="37">
        <v>1</v>
      </c>
      <c r="F84" s="37"/>
      <c r="G84" s="37"/>
    </row>
    <row r="85" spans="1:7" ht="25.5">
      <c r="A85" s="37"/>
      <c r="B85" s="47"/>
      <c r="C85" s="37" t="s">
        <v>221</v>
      </c>
      <c r="D85" s="37" t="s">
        <v>222</v>
      </c>
      <c r="E85" s="37">
        <v>3</v>
      </c>
      <c r="F85" s="37"/>
      <c r="G85" s="37"/>
    </row>
    <row r="86" spans="1:7" ht="25.5">
      <c r="A86" s="37" t="s">
        <v>103</v>
      </c>
      <c r="B86" s="37"/>
      <c r="C86" s="37" t="s">
        <v>199</v>
      </c>
      <c r="D86" s="37" t="s">
        <v>223</v>
      </c>
      <c r="E86" s="37" t="s">
        <v>166</v>
      </c>
      <c r="F86" s="37"/>
      <c r="G86" s="37"/>
    </row>
    <row r="87" spans="1:7" ht="25.5">
      <c r="A87" s="37"/>
      <c r="B87" s="37"/>
      <c r="C87" s="37" t="s">
        <v>224</v>
      </c>
      <c r="D87" s="37" t="s">
        <v>225</v>
      </c>
      <c r="E87" s="37">
        <v>8</v>
      </c>
      <c r="F87" s="37">
        <f>IF('L-19 L-39'!P12&gt;6,'L-19 L-39'!N13,IF(AND('L-19 L-39'!E14="SOSTENUTO",'L-19 L-39'!E17="SOSTENUTO"),'L-19 L-39'!B17,'L-19 L-39'!N13))</f>
        <v>0</v>
      </c>
      <c r="G87" s="37">
        <f>IF(F87="Psicologia generale",6,IF('L-19 L-39'!P12&lt;=8,'L-19 L-39'!P12,8))</f>
        <v>0</v>
      </c>
    </row>
    <row r="88" spans="1:7" ht="36" customHeight="1">
      <c r="A88" s="37" t="s">
        <v>103</v>
      </c>
      <c r="B88" s="37"/>
      <c r="C88" s="37" t="s">
        <v>226</v>
      </c>
      <c r="D88" s="37" t="s">
        <v>227</v>
      </c>
      <c r="E88" s="37">
        <v>2</v>
      </c>
      <c r="F88" s="37"/>
      <c r="G88" s="37"/>
    </row>
    <row r="90" spans="1:7">
      <c r="A90" s="69" t="s">
        <v>228</v>
      </c>
      <c r="B90" s="69"/>
      <c r="C90" s="69"/>
      <c r="D90" s="69"/>
      <c r="E90" s="69"/>
      <c r="F90" s="69"/>
      <c r="G90" s="69"/>
    </row>
    <row r="91" spans="1:7">
      <c r="A91" s="48" t="s">
        <v>229</v>
      </c>
      <c r="B91" s="28"/>
      <c r="C91" s="28"/>
      <c r="D91" s="28"/>
      <c r="E91" s="28"/>
      <c r="F91" s="28"/>
      <c r="G91" s="28"/>
    </row>
    <row r="92" spans="1:7">
      <c r="A92" s="48" t="s">
        <v>62</v>
      </c>
      <c r="B92" s="28"/>
      <c r="C92" s="28"/>
      <c r="D92" s="28"/>
      <c r="E92" s="28"/>
      <c r="F92" s="28"/>
      <c r="G92" s="28"/>
    </row>
    <row r="93" spans="1:7">
      <c r="A93" s="70" t="s">
        <v>230</v>
      </c>
      <c r="B93" s="70"/>
      <c r="C93" s="28" t="str">
        <f>_xlfn.TEXTJOIN(" ",TRUE,B11,D11)</f>
        <v/>
      </c>
      <c r="D93" s="28" t="s">
        <v>231</v>
      </c>
      <c r="E93" s="28">
        <f>F11</f>
        <v>0</v>
      </c>
      <c r="F93" s="28"/>
      <c r="G93" s="28"/>
    </row>
    <row r="94" spans="1:7">
      <c r="A94" s="27" t="s">
        <v>232</v>
      </c>
      <c r="B94" s="42">
        <f>IF(D94=0,0,IF(D94&lt;41,"I",IF(D94&lt;81,"II",IF(D94&lt;121,"III",))))</f>
        <v>0</v>
      </c>
      <c r="C94" s="28" t="s">
        <v>233</v>
      </c>
      <c r="D94" s="49">
        <f>SUM(G17:G27,G32:G43,G48:G60,G65:G74,G79:G88)</f>
        <v>0</v>
      </c>
      <c r="E94" s="28"/>
      <c r="F94" s="28"/>
      <c r="G94" s="28"/>
    </row>
    <row r="95" spans="1:7" ht="15.75">
      <c r="A95" s="27"/>
      <c r="B95" s="28"/>
      <c r="C95" s="28"/>
      <c r="D95" s="28"/>
      <c r="E95" s="28"/>
      <c r="F95" s="66" t="s">
        <v>234</v>
      </c>
      <c r="G95" s="66"/>
    </row>
    <row r="96" spans="1:7">
      <c r="A96" s="50"/>
      <c r="B96" s="30"/>
    </row>
    <row r="97" spans="1:2">
      <c r="A97" s="50"/>
      <c r="B97" s="30"/>
    </row>
  </sheetData>
  <sheetProtection algorithmName="SHA-512" hashValue="iuY60pskrcaPmRwvF4UGwE5KdFvMTiNDv3w+W01T1q7+hUbecfbBM93+Big1OQgK787lvtzB8nCjqnlXZ2xQYw==" saltValue="eyzX9Ns+Vqm3/h7jh4Qb/g==" spinCount="100000" sheet="1" objects="1" scenarios="1" selectLockedCells="1" selectUnlockedCells="1"/>
  <mergeCells count="25">
    <mergeCell ref="A90:G90"/>
    <mergeCell ref="A93:B93"/>
    <mergeCell ref="F95:G95"/>
    <mergeCell ref="B79:B80"/>
    <mergeCell ref="B82:B83"/>
    <mergeCell ref="A2:G2"/>
    <mergeCell ref="A3:G3"/>
    <mergeCell ref="A5:G5"/>
    <mergeCell ref="A6:G6"/>
    <mergeCell ref="A7:G7"/>
    <mergeCell ref="B40:B41"/>
    <mergeCell ref="A46:G46"/>
    <mergeCell ref="A63:G63"/>
    <mergeCell ref="B66:B67"/>
    <mergeCell ref="A77:G77"/>
    <mergeCell ref="O20:O21"/>
    <mergeCell ref="P20:P21"/>
    <mergeCell ref="B23:B24"/>
    <mergeCell ref="A30:G30"/>
    <mergeCell ref="B36:B37"/>
    <mergeCell ref="A15:G15"/>
    <mergeCell ref="B17:B18"/>
    <mergeCell ref="N18:N19"/>
    <mergeCell ref="P18:P19"/>
    <mergeCell ref="Q18:Q19"/>
  </mergeCells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98"/>
  <sheetViews>
    <sheetView zoomScaleNormal="100" workbookViewId="0">
      <selection sqref="A1:XFD1048576"/>
    </sheetView>
  </sheetViews>
  <sheetFormatPr defaultColWidth="10.875" defaultRowHeight="12.75"/>
  <cols>
    <col min="1" max="1" width="22.125" style="42" customWidth="1"/>
    <col min="2" max="2" width="15.875" style="42" customWidth="1"/>
    <col min="3" max="3" width="10.875" style="42"/>
    <col min="4" max="4" width="15.625" style="42" customWidth="1"/>
    <col min="5" max="5" width="10.875" style="42"/>
    <col min="6" max="6" width="23.875" style="42" customWidth="1"/>
    <col min="7" max="7" width="10.875" style="42"/>
    <col min="8" max="8" width="10.875" style="29"/>
    <col min="9" max="9" width="16" style="29" customWidth="1"/>
    <col min="10" max="1024" width="10.875" style="29"/>
    <col min="1025" max="16384" width="10.875" style="30"/>
  </cols>
  <sheetData>
    <row r="1" spans="1:17" ht="48" customHeight="1">
      <c r="A1" s="27" t="s">
        <v>62</v>
      </c>
      <c r="B1" s="28"/>
      <c r="C1" s="28"/>
      <c r="D1" s="28"/>
      <c r="E1" s="28"/>
      <c r="F1" s="28"/>
      <c r="G1" s="28"/>
    </row>
    <row r="2" spans="1:17" ht="15.75">
      <c r="A2" s="66" t="s">
        <v>63</v>
      </c>
      <c r="B2" s="66"/>
      <c r="C2" s="66"/>
      <c r="D2" s="66"/>
      <c r="E2" s="66"/>
      <c r="F2" s="66"/>
      <c r="G2" s="66"/>
    </row>
    <row r="3" spans="1:17" ht="15.75">
      <c r="A3" s="66" t="s">
        <v>64</v>
      </c>
      <c r="B3" s="66"/>
      <c r="C3" s="66"/>
      <c r="D3" s="66"/>
      <c r="E3" s="66"/>
      <c r="F3" s="66"/>
      <c r="G3" s="66"/>
    </row>
    <row r="4" spans="1:17" ht="15.75">
      <c r="A4" s="31" t="s">
        <v>62</v>
      </c>
      <c r="B4" s="32"/>
      <c r="C4" s="32"/>
      <c r="D4" s="32"/>
      <c r="E4" s="32"/>
      <c r="F4" s="32"/>
      <c r="G4" s="32"/>
    </row>
    <row r="5" spans="1:17" ht="15.75">
      <c r="A5" s="67" t="s">
        <v>65</v>
      </c>
      <c r="B5" s="67"/>
      <c r="C5" s="67"/>
      <c r="D5" s="67"/>
      <c r="E5" s="67"/>
      <c r="F5" s="67"/>
      <c r="G5" s="67"/>
    </row>
    <row r="6" spans="1:17" ht="15.75">
      <c r="A6" s="67" t="s">
        <v>235</v>
      </c>
      <c r="B6" s="67"/>
      <c r="C6" s="67"/>
      <c r="D6" s="67"/>
      <c r="E6" s="67"/>
      <c r="F6" s="67"/>
      <c r="G6" s="67"/>
    </row>
    <row r="7" spans="1:17" ht="18.75">
      <c r="A7" s="71" t="s">
        <v>236</v>
      </c>
      <c r="B7" s="71"/>
      <c r="C7" s="71"/>
      <c r="D7" s="71"/>
      <c r="E7" s="71"/>
      <c r="F7" s="71"/>
      <c r="G7" s="71"/>
    </row>
    <row r="8" spans="1:17">
      <c r="A8" s="28"/>
      <c r="B8" s="28"/>
      <c r="C8" s="28"/>
      <c r="D8" s="28"/>
      <c r="E8" s="28"/>
      <c r="F8" s="28"/>
      <c r="G8" s="28"/>
    </row>
    <row r="9" spans="1:17" ht="40.5" customHeight="1">
      <c r="A9" s="33" t="str">
        <f>'L-19 L-39'!A2</f>
        <v xml:space="preserve">Seconda laurea </v>
      </c>
      <c r="B9" s="30" t="str">
        <f>IF('L-19 L-39'!B2="sì",'L-19 L-39'!B2,"")</f>
        <v/>
      </c>
      <c r="C9" s="33" t="str">
        <f>'L-19 L-39'!C2</f>
        <v xml:space="preserve">Altri percorsi formativi (Master, Corsi)  </v>
      </c>
      <c r="D9" s="30" t="str">
        <f>IF('L-19 L-39'!D2="sì",'L-19 L-39'!D2,"")</f>
        <v/>
      </c>
      <c r="E9" s="33" t="str">
        <f>'L-19 L-39'!E2</f>
        <v>Passaggio di corso</v>
      </c>
      <c r="F9" s="30" t="str">
        <f>IF('L-19 L-39'!F2="sì",'L-19 L-39'!F2,"")</f>
        <v/>
      </c>
      <c r="G9" s="28"/>
    </row>
    <row r="10" spans="1:17" ht="25.5">
      <c r="A10" s="33" t="str">
        <f>'L-19 L-39'!A3</f>
        <v xml:space="preserve">Studente rinunciatario </v>
      </c>
      <c r="B10" s="30" t="str">
        <f>IF('L-19 L-39'!B3="sì",'L-19 L-39'!B3,"")</f>
        <v/>
      </c>
      <c r="C10" s="33" t="str">
        <f>'L-19 L-39'!C3</f>
        <v>Studente decaduto</v>
      </c>
      <c r="D10" s="30" t="str">
        <f>IF('L-19 L-39'!D3="sì",'L-19 L-39'!D3,"")</f>
        <v/>
      </c>
      <c r="E10" s="33" t="str">
        <f>'L-19 L-39'!E3</f>
        <v>Trasferimento in ingresso </v>
      </c>
      <c r="F10" s="30" t="str">
        <f>IF('L-19 L-39'!F3="sì",'L-19 L-39'!F3,"")</f>
        <v/>
      </c>
      <c r="G10" s="28"/>
    </row>
    <row r="11" spans="1:17" ht="30.75" customHeight="1">
      <c r="A11" s="33" t="str">
        <f>'L-19 L-39'!A4</f>
        <v>Attività formative con abilità professionali (max 12 cfu) </v>
      </c>
      <c r="B11" s="30" t="str">
        <f>IF('L-19 L-39'!B4="sì",'L-19 L-39'!B4,"")</f>
        <v/>
      </c>
      <c r="C11" s="33" t="str">
        <f>'L-19 L-39'!C4</f>
        <v>24 CFU </v>
      </c>
      <c r="D11" s="30" t="str">
        <f>IF('L-19 L-39'!D4="sì",'L-19 L-39'!D4,"")</f>
        <v/>
      </c>
      <c r="E11" s="33"/>
      <c r="F11" s="33"/>
      <c r="G11" s="28"/>
    </row>
    <row r="12" spans="1:17">
      <c r="A12" s="33"/>
      <c r="B12" s="30"/>
      <c r="C12" s="28"/>
      <c r="D12" s="30"/>
      <c r="E12" s="33"/>
      <c r="F12" s="28"/>
      <c r="G12" s="28"/>
    </row>
    <row r="13" spans="1:17">
      <c r="A13" s="33" t="str">
        <f>'L-19 L-39'!A6</f>
        <v>COGNOME</v>
      </c>
      <c r="B13" s="30" t="str">
        <f>IF('L-19 L-39'!B6="sì",'L-19 L-39'!B6,"")</f>
        <v/>
      </c>
      <c r="C13" s="33" t="str">
        <f>'L-19 L-39'!C6</f>
        <v>NOME</v>
      </c>
      <c r="D13" s="30" t="str">
        <f>IF('L-19 L-39'!D6="sì",'L-19 L-39'!D6,"")</f>
        <v/>
      </c>
      <c r="E13" s="33" t="str">
        <f>'L-19 L-39'!E6</f>
        <v>MATRICOLA</v>
      </c>
      <c r="F13" s="30" t="str">
        <f>IF('L-19 L-39'!F6="sì",'L-19 L-39'!F6,"")</f>
        <v/>
      </c>
      <c r="G13" s="28"/>
    </row>
    <row r="15" spans="1:17" ht="17.100000000000001" customHeight="1">
      <c r="A15" s="62" t="s">
        <v>12</v>
      </c>
      <c r="B15" s="62"/>
      <c r="C15" s="62"/>
      <c r="D15" s="62"/>
      <c r="E15" s="62"/>
      <c r="F15" s="62"/>
      <c r="G15" s="62"/>
    </row>
    <row r="16" spans="1:17" ht="53.1" customHeight="1">
      <c r="A16" s="34" t="s">
        <v>17</v>
      </c>
      <c r="B16" s="34" t="s">
        <v>67</v>
      </c>
      <c r="C16" s="34" t="s">
        <v>68</v>
      </c>
      <c r="D16" s="34" t="s">
        <v>69</v>
      </c>
      <c r="E16" s="34" t="s">
        <v>70</v>
      </c>
      <c r="F16" s="34" t="s">
        <v>71</v>
      </c>
      <c r="G16" s="34" t="s">
        <v>72</v>
      </c>
      <c r="I16" s="30"/>
      <c r="J16" s="30"/>
      <c r="K16" s="27"/>
      <c r="L16" s="35"/>
      <c r="M16" s="27"/>
      <c r="N16" s="27"/>
      <c r="O16" s="27"/>
      <c r="P16" s="36"/>
      <c r="Q16" s="36"/>
    </row>
    <row r="17" spans="1:17" ht="50.25" customHeight="1">
      <c r="A17" s="37" t="s">
        <v>73</v>
      </c>
      <c r="B17" s="63" t="s">
        <v>237</v>
      </c>
      <c r="C17" s="51" t="s">
        <v>238</v>
      </c>
      <c r="D17" s="37" t="s">
        <v>76</v>
      </c>
      <c r="E17" s="37">
        <v>8</v>
      </c>
      <c r="F17" s="37" t="str">
        <f>IF('L-19 L-39'!K18="Sostenuto", 'L-19 L-39'!H18, "" )</f>
        <v/>
      </c>
      <c r="G17" s="37" t="str">
        <f>IF('L-19 L-39'!K18="Sostenuto", E17, " ")</f>
        <v xml:space="preserve"> </v>
      </c>
      <c r="I17" s="30"/>
      <c r="J17" s="30"/>
      <c r="K17" s="35"/>
      <c r="L17" s="35"/>
      <c r="M17" s="35"/>
      <c r="N17" s="35"/>
      <c r="O17" s="35"/>
      <c r="P17" s="40"/>
      <c r="Q17" s="40"/>
    </row>
    <row r="18" spans="1:17" ht="25.5">
      <c r="A18" s="37" t="s">
        <v>77</v>
      </c>
      <c r="B18" s="63"/>
      <c r="C18" s="37" t="s">
        <v>239</v>
      </c>
      <c r="D18" s="37" t="s">
        <v>79</v>
      </c>
      <c r="E18" s="37">
        <v>8</v>
      </c>
      <c r="F18" s="37" t="str">
        <f>IF('L-19 L-39'!E12="Sostenuto", 'L-19 L-39'!B12, " ")</f>
        <v xml:space="preserve"> </v>
      </c>
      <c r="G18" s="37" t="str">
        <f>IF('L-19 L-39'!E12="Sostenuto",E18,  " ")</f>
        <v xml:space="preserve"> </v>
      </c>
      <c r="K18" s="35"/>
      <c r="L18" s="35"/>
      <c r="M18" s="27"/>
      <c r="N18" s="64"/>
      <c r="O18" s="27"/>
      <c r="P18" s="65"/>
      <c r="Q18" s="65"/>
    </row>
    <row r="19" spans="1:17" ht="25.5">
      <c r="A19" s="37" t="s">
        <v>77</v>
      </c>
      <c r="B19" s="37"/>
      <c r="C19" s="37" t="s">
        <v>240</v>
      </c>
      <c r="D19" s="37" t="s">
        <v>241</v>
      </c>
      <c r="E19" s="37">
        <v>1</v>
      </c>
      <c r="F19" s="37"/>
      <c r="G19" s="37"/>
      <c r="K19" s="35"/>
      <c r="L19" s="35"/>
      <c r="M19" s="35"/>
      <c r="N19" s="64"/>
      <c r="O19" s="35"/>
      <c r="P19" s="65"/>
      <c r="Q19" s="65"/>
    </row>
    <row r="20" spans="1:17" ht="25.5">
      <c r="A20" s="37" t="s">
        <v>80</v>
      </c>
      <c r="B20" s="37"/>
      <c r="C20" s="51" t="s">
        <v>81</v>
      </c>
      <c r="D20" s="37" t="s">
        <v>82</v>
      </c>
      <c r="E20" s="37">
        <v>8</v>
      </c>
      <c r="F20" s="37" t="str">
        <f>IF('L-19 L-39'!K16="Sostenuto", 'L-19 L-39'!H16, " " )</f>
        <v xml:space="preserve"> </v>
      </c>
      <c r="G20" s="37" t="str">
        <f>IF('L-19 L-39'!K16="Sostenuto", E20,  " ")</f>
        <v xml:space="preserve"> </v>
      </c>
      <c r="K20" s="35"/>
      <c r="L20" s="27"/>
      <c r="M20" s="27"/>
      <c r="N20" s="27"/>
      <c r="O20" s="65"/>
      <c r="P20" s="65"/>
    </row>
    <row r="21" spans="1:17" ht="25.5">
      <c r="A21" s="37" t="s">
        <v>83</v>
      </c>
      <c r="B21" s="37"/>
      <c r="C21" s="37" t="s">
        <v>242</v>
      </c>
      <c r="D21" s="37" t="s">
        <v>85</v>
      </c>
      <c r="E21" s="37">
        <v>8</v>
      </c>
      <c r="F21" s="37" t="str">
        <f>IF('L-19 L-39'!K15="Sostenuto", 'L-19 L-39'!H15,  " ")</f>
        <v xml:space="preserve"> </v>
      </c>
      <c r="G21" s="37" t="str">
        <f>IF('L-19 L-39'!K15="Sostenuto", E21,  " ")</f>
        <v xml:space="preserve"> </v>
      </c>
      <c r="K21" s="35"/>
      <c r="L21" s="35"/>
      <c r="M21" s="35"/>
      <c r="N21" s="35"/>
      <c r="O21" s="65"/>
      <c r="P21" s="65"/>
    </row>
    <row r="22" spans="1:17" ht="25.5">
      <c r="A22" s="37" t="s">
        <v>89</v>
      </c>
      <c r="B22" s="37"/>
      <c r="C22" s="37" t="s">
        <v>90</v>
      </c>
      <c r="D22" s="37" t="s">
        <v>91</v>
      </c>
      <c r="E22" s="37">
        <v>4</v>
      </c>
      <c r="F22" s="37" t="str">
        <f>IF('L-19 L-39'!E16="Sostenuto", 'L-19 L-39'!B16, " ")</f>
        <v xml:space="preserve"> </v>
      </c>
      <c r="G22" s="39" t="str">
        <f>IF('L-19 L-39'!E16="Sostenuto",E22/2,  " ")</f>
        <v xml:space="preserve"> </v>
      </c>
      <c r="K22" s="35"/>
      <c r="L22" s="27"/>
      <c r="M22" s="27"/>
      <c r="N22" s="27"/>
      <c r="O22" s="27"/>
      <c r="P22" s="27"/>
      <c r="Q22" s="27"/>
    </row>
    <row r="23" spans="1:17" ht="27" customHeight="1">
      <c r="A23" s="37" t="s">
        <v>92</v>
      </c>
      <c r="B23" s="63" t="s">
        <v>243</v>
      </c>
      <c r="C23" s="37" t="s">
        <v>244</v>
      </c>
      <c r="D23" s="37" t="s">
        <v>245</v>
      </c>
      <c r="E23" s="37">
        <v>8</v>
      </c>
      <c r="F23" s="37"/>
      <c r="G23" s="38"/>
      <c r="H23" s="27"/>
      <c r="I23" s="35"/>
      <c r="J23" s="35"/>
      <c r="K23" s="35"/>
      <c r="L23" s="27"/>
      <c r="M23" s="27"/>
    </row>
    <row r="24" spans="1:17" ht="25.5">
      <c r="A24" s="37" t="s">
        <v>96</v>
      </c>
      <c r="B24" s="63"/>
      <c r="C24" s="37" t="s">
        <v>246</v>
      </c>
      <c r="D24" s="37" t="s">
        <v>247</v>
      </c>
      <c r="E24" s="37">
        <v>4</v>
      </c>
      <c r="F24" s="37"/>
      <c r="G24" s="38"/>
      <c r="H24" s="27"/>
      <c r="I24" s="27"/>
      <c r="J24" s="27"/>
      <c r="K24" s="27"/>
      <c r="L24" s="27"/>
      <c r="M24" s="27"/>
    </row>
    <row r="25" spans="1:17" ht="38.25" customHeight="1">
      <c r="A25" s="37" t="s">
        <v>99</v>
      </c>
      <c r="B25" s="37"/>
      <c r="C25" s="37" t="s">
        <v>100</v>
      </c>
      <c r="D25" s="37" t="s">
        <v>101</v>
      </c>
      <c r="E25" s="37">
        <v>1</v>
      </c>
      <c r="F25" s="37"/>
      <c r="G25" s="38"/>
      <c r="H25" s="27"/>
      <c r="I25" s="35"/>
      <c r="J25" s="35"/>
      <c r="K25" s="35"/>
      <c r="L25" s="27"/>
      <c r="M25" s="27"/>
    </row>
    <row r="26" spans="1:17" ht="25.5">
      <c r="A26" s="37" t="s">
        <v>99</v>
      </c>
      <c r="B26" s="37"/>
      <c r="C26" s="37" t="s">
        <v>102</v>
      </c>
      <c r="D26" s="37" t="s">
        <v>51</v>
      </c>
      <c r="E26" s="37">
        <v>8</v>
      </c>
      <c r="F26" s="37" t="str">
        <f>IF('L-19 L-39'!K17="Sostenuto", 'L-19 L-39'!H17,  " ")</f>
        <v xml:space="preserve"> </v>
      </c>
      <c r="G26" s="37" t="str">
        <f>IF('L-19 L-39'!K17="Sostenuto", E26, " " )</f>
        <v xml:space="preserve"> </v>
      </c>
      <c r="H26" s="27"/>
      <c r="I26" s="27"/>
      <c r="J26" s="35"/>
      <c r="K26" s="27"/>
      <c r="L26" s="27"/>
      <c r="M26" s="27"/>
    </row>
    <row r="27" spans="1:17" ht="25.5">
      <c r="A27" s="37" t="s">
        <v>103</v>
      </c>
      <c r="B27" s="37"/>
      <c r="C27" s="37" t="s">
        <v>104</v>
      </c>
      <c r="D27" s="37" t="s">
        <v>105</v>
      </c>
      <c r="E27" s="37">
        <v>2</v>
      </c>
      <c r="F27" s="37" t="str">
        <f>IF('L-19 L-39'!K19="Sostenuto", 'L-19 L-39'!H19,  " ")</f>
        <v xml:space="preserve"> </v>
      </c>
      <c r="G27" s="37" t="str">
        <f>IF('L-19 L-39'!K19="Sostenuto", E27,  " " )</f>
        <v xml:space="preserve"> </v>
      </c>
      <c r="H27" s="27"/>
      <c r="I27" s="35"/>
      <c r="J27" s="35"/>
      <c r="K27" s="35"/>
      <c r="L27" s="27"/>
      <c r="M27" s="27"/>
    </row>
    <row r="28" spans="1:17">
      <c r="G28" s="43"/>
      <c r="H28" s="27"/>
      <c r="I28" s="27"/>
      <c r="J28" s="27"/>
      <c r="K28" s="27"/>
      <c r="L28" s="27"/>
      <c r="M28" s="27"/>
    </row>
    <row r="29" spans="1:17">
      <c r="G29" s="44"/>
      <c r="H29" s="27"/>
      <c r="I29" s="27"/>
      <c r="J29" s="35"/>
      <c r="K29" s="27"/>
      <c r="L29" s="27"/>
      <c r="M29" s="27"/>
    </row>
    <row r="30" spans="1:17" ht="15.95" customHeight="1">
      <c r="A30" s="62" t="s">
        <v>106</v>
      </c>
      <c r="B30" s="62"/>
      <c r="C30" s="62"/>
      <c r="D30" s="62"/>
      <c r="E30" s="62"/>
      <c r="F30" s="62"/>
      <c r="G30" s="62"/>
      <c r="H30" s="27"/>
      <c r="I30" s="35"/>
      <c r="K30" s="35"/>
      <c r="L30" s="27"/>
      <c r="M30" s="27"/>
    </row>
    <row r="31" spans="1:17" ht="25.5">
      <c r="A31" s="34" t="s">
        <v>17</v>
      </c>
      <c r="B31" s="34" t="s">
        <v>67</v>
      </c>
      <c r="C31" s="34" t="s">
        <v>68</v>
      </c>
      <c r="D31" s="34" t="s">
        <v>69</v>
      </c>
      <c r="E31" s="34" t="s">
        <v>70</v>
      </c>
      <c r="F31" s="34" t="s">
        <v>71</v>
      </c>
      <c r="G31" s="34" t="s">
        <v>72</v>
      </c>
      <c r="H31" s="27"/>
      <c r="I31" s="27"/>
      <c r="J31" s="27"/>
      <c r="K31" s="27"/>
      <c r="L31" s="27"/>
      <c r="M31" s="27"/>
    </row>
    <row r="32" spans="1:17" ht="25.5">
      <c r="A32" s="37" t="s">
        <v>80</v>
      </c>
      <c r="B32" s="37"/>
      <c r="C32" s="37" t="s">
        <v>107</v>
      </c>
      <c r="D32" s="37" t="s">
        <v>108</v>
      </c>
      <c r="E32" s="37">
        <v>3</v>
      </c>
      <c r="F32" s="37"/>
      <c r="G32" s="38"/>
      <c r="H32" s="27"/>
      <c r="I32" s="35"/>
      <c r="J32" s="35"/>
      <c r="K32" s="35"/>
      <c r="L32" s="27"/>
      <c r="M32" s="27"/>
    </row>
    <row r="33" spans="1:13">
      <c r="A33" s="37" t="s">
        <v>109</v>
      </c>
      <c r="B33" s="37"/>
      <c r="C33" s="37" t="s">
        <v>110</v>
      </c>
      <c r="D33" s="37" t="s">
        <v>111</v>
      </c>
      <c r="E33" s="37">
        <v>8</v>
      </c>
      <c r="F33" s="37" t="str">
        <f>IF('L-19 L-39'!E19="Sostenuto", 'L-19 L-39'!B19,  " ")</f>
        <v xml:space="preserve"> </v>
      </c>
      <c r="G33" s="37" t="str">
        <f>IF('L-19 L-39'!E19="Sostenuto",E33,  " ")</f>
        <v xml:space="preserve"> </v>
      </c>
      <c r="H33" s="35"/>
      <c r="L33" s="27"/>
      <c r="M33" s="27"/>
    </row>
    <row r="34" spans="1:13" ht="36" customHeight="1">
      <c r="A34" s="37" t="s">
        <v>109</v>
      </c>
      <c r="B34" s="37"/>
      <c r="C34" s="37" t="s">
        <v>112</v>
      </c>
      <c r="D34" s="37" t="s">
        <v>113</v>
      </c>
      <c r="E34" s="37">
        <v>1</v>
      </c>
      <c r="F34" s="37"/>
      <c r="G34" s="37"/>
      <c r="H34" s="35"/>
      <c r="L34" s="27"/>
      <c r="M34" s="27"/>
    </row>
    <row r="35" spans="1:13" ht="38.25">
      <c r="A35" s="37" t="s">
        <v>114</v>
      </c>
      <c r="B35" s="37"/>
      <c r="C35" s="37" t="s">
        <v>115</v>
      </c>
      <c r="D35" s="37" t="s">
        <v>116</v>
      </c>
      <c r="E35" s="37">
        <v>1</v>
      </c>
      <c r="F35" s="37"/>
      <c r="G35" s="38"/>
      <c r="H35" s="27"/>
      <c r="I35" s="27"/>
      <c r="J35" s="27"/>
      <c r="K35" s="27"/>
      <c r="L35" s="27"/>
    </row>
    <row r="36" spans="1:13" ht="30" customHeight="1">
      <c r="A36" s="37" t="s">
        <v>114</v>
      </c>
      <c r="B36" s="63" t="s">
        <v>117</v>
      </c>
      <c r="C36" s="37" t="s">
        <v>248</v>
      </c>
      <c r="D36" s="37" t="s">
        <v>119</v>
      </c>
      <c r="E36" s="37">
        <v>8</v>
      </c>
      <c r="F36" s="37"/>
      <c r="G36" s="38"/>
      <c r="H36" s="27"/>
      <c r="I36" s="27"/>
      <c r="J36" s="27"/>
      <c r="K36" s="27"/>
      <c r="L36" s="27"/>
    </row>
    <row r="37" spans="1:13" ht="25.5">
      <c r="A37" s="37" t="s">
        <v>120</v>
      </c>
      <c r="B37" s="63"/>
      <c r="C37" s="37" t="s">
        <v>249</v>
      </c>
      <c r="D37" s="37" t="s">
        <v>121</v>
      </c>
      <c r="E37" s="37">
        <v>4</v>
      </c>
      <c r="F37" s="37"/>
      <c r="G37" s="37"/>
      <c r="H37" s="35"/>
      <c r="I37" s="35"/>
      <c r="J37" s="35"/>
      <c r="K37" s="27"/>
      <c r="L37" s="27"/>
    </row>
    <row r="38" spans="1:13" ht="25.5">
      <c r="A38" s="37" t="s">
        <v>122</v>
      </c>
      <c r="B38" s="37"/>
      <c r="C38" s="37" t="s">
        <v>123</v>
      </c>
      <c r="D38" s="37" t="s">
        <v>124</v>
      </c>
      <c r="E38" s="37">
        <v>8</v>
      </c>
      <c r="F38" s="37"/>
      <c r="G38" s="38"/>
      <c r="H38" s="27"/>
      <c r="I38" s="27"/>
      <c r="J38" s="27"/>
      <c r="K38" s="27"/>
      <c r="L38" s="27"/>
      <c r="M38" s="27"/>
    </row>
    <row r="39" spans="1:13" ht="25.5">
      <c r="A39" s="37" t="s">
        <v>125</v>
      </c>
      <c r="B39" s="37"/>
      <c r="C39" s="37" t="s">
        <v>126</v>
      </c>
      <c r="D39" s="37" t="s">
        <v>127</v>
      </c>
      <c r="E39" s="37">
        <v>8</v>
      </c>
      <c r="F39" s="37"/>
      <c r="G39" s="38"/>
      <c r="H39" s="27"/>
      <c r="I39" s="35"/>
      <c r="J39" s="35"/>
      <c r="K39" s="35"/>
      <c r="L39" s="27"/>
      <c r="M39" s="27"/>
    </row>
    <row r="40" spans="1:13" ht="28.5" customHeight="1">
      <c r="A40" s="37" t="s">
        <v>128</v>
      </c>
      <c r="B40" s="63" t="s">
        <v>250</v>
      </c>
      <c r="C40" s="37" t="s">
        <v>251</v>
      </c>
      <c r="D40" s="37" t="s">
        <v>131</v>
      </c>
      <c r="E40" s="37">
        <v>4</v>
      </c>
      <c r="F40" s="37"/>
      <c r="G40" s="38"/>
      <c r="H40" s="27"/>
      <c r="I40" s="27"/>
      <c r="J40" s="27"/>
      <c r="K40" s="27"/>
      <c r="L40" s="27"/>
      <c r="M40" s="27"/>
    </row>
    <row r="41" spans="1:13" ht="25.5">
      <c r="A41" s="37" t="s">
        <v>128</v>
      </c>
      <c r="B41" s="63"/>
      <c r="C41" s="37" t="s">
        <v>252</v>
      </c>
      <c r="D41" s="37" t="s">
        <v>133</v>
      </c>
      <c r="E41" s="37">
        <v>8</v>
      </c>
      <c r="F41" s="37"/>
      <c r="G41" s="38"/>
      <c r="H41" s="27"/>
      <c r="I41" s="35"/>
      <c r="J41" s="35"/>
      <c r="K41" s="35"/>
      <c r="L41" s="27"/>
      <c r="M41" s="27"/>
    </row>
    <row r="42" spans="1:13" ht="25.5">
      <c r="A42" s="37" t="s">
        <v>134</v>
      </c>
      <c r="B42" s="37"/>
      <c r="C42" s="37" t="s">
        <v>135</v>
      </c>
      <c r="D42" s="37" t="s">
        <v>136</v>
      </c>
      <c r="E42" s="37">
        <v>1</v>
      </c>
      <c r="F42" s="37"/>
      <c r="G42" s="38"/>
      <c r="H42" s="27"/>
      <c r="I42" s="35"/>
      <c r="J42" s="35"/>
      <c r="K42" s="35"/>
      <c r="L42" s="45"/>
      <c r="M42" s="45"/>
    </row>
    <row r="43" spans="1:13" ht="25.5">
      <c r="A43" s="37" t="s">
        <v>137</v>
      </c>
      <c r="B43" s="37"/>
      <c r="C43" s="37" t="s">
        <v>138</v>
      </c>
      <c r="D43" s="37" t="s">
        <v>139</v>
      </c>
      <c r="E43" s="37">
        <v>2</v>
      </c>
      <c r="F43" s="37" t="str">
        <f>IF('L-19 L-39'!K19="Sostenuto", 'L-19 L-39'!H19,  " ")</f>
        <v xml:space="preserve"> </v>
      </c>
      <c r="G43" s="37" t="str">
        <f>IF('L-19 L-39'!K19="Sostenuto", E43,  " ")</f>
        <v xml:space="preserve"> </v>
      </c>
      <c r="H43" s="27"/>
      <c r="I43" s="35"/>
      <c r="J43" s="35"/>
      <c r="K43" s="35"/>
      <c r="L43" s="45"/>
      <c r="M43" s="45"/>
    </row>
    <row r="46" spans="1:13" ht="15.95" customHeight="1">
      <c r="A46" s="62" t="s">
        <v>140</v>
      </c>
      <c r="B46" s="62"/>
      <c r="C46" s="62"/>
      <c r="D46" s="62"/>
      <c r="E46" s="62"/>
      <c r="F46" s="62"/>
      <c r="G46" s="62"/>
    </row>
    <row r="47" spans="1:13" ht="25.5">
      <c r="A47" s="34" t="s">
        <v>17</v>
      </c>
      <c r="B47" s="34" t="s">
        <v>67</v>
      </c>
      <c r="C47" s="34" t="s">
        <v>68</v>
      </c>
      <c r="D47" s="34" t="s">
        <v>69</v>
      </c>
      <c r="E47" s="34" t="s">
        <v>70</v>
      </c>
      <c r="F47" s="34" t="s">
        <v>71</v>
      </c>
      <c r="G47" s="34" t="s">
        <v>72</v>
      </c>
    </row>
    <row r="48" spans="1:13" ht="25.5">
      <c r="A48" s="37" t="s">
        <v>141</v>
      </c>
      <c r="B48" s="37"/>
      <c r="C48" s="37" t="s">
        <v>253</v>
      </c>
      <c r="D48" s="37" t="s">
        <v>143</v>
      </c>
      <c r="E48" s="37">
        <v>8</v>
      </c>
      <c r="F48" s="37" t="str">
        <f>IF('L-19 L-39'!K14="Sostenuto", 'L-19 L-39'!H14,  " ")</f>
        <v xml:space="preserve"> </v>
      </c>
      <c r="G48" s="37" t="str">
        <f>IF('L-19 L-39'!K14="Sostenuto", E48,  " ")</f>
        <v xml:space="preserve"> </v>
      </c>
    </row>
    <row r="49" spans="1:7" ht="38.25">
      <c r="A49" s="37" t="s">
        <v>80</v>
      </c>
      <c r="B49" s="37"/>
      <c r="C49" s="37" t="s">
        <v>145</v>
      </c>
      <c r="D49" s="37" t="s">
        <v>146</v>
      </c>
      <c r="E49" s="37">
        <v>1</v>
      </c>
      <c r="F49" s="37"/>
      <c r="G49" s="37"/>
    </row>
    <row r="50" spans="1:7" ht="38.25">
      <c r="A50" s="37" t="s">
        <v>141</v>
      </c>
      <c r="B50" s="37"/>
      <c r="C50" s="37" t="s">
        <v>254</v>
      </c>
      <c r="D50" s="37" t="s">
        <v>148</v>
      </c>
      <c r="E50" s="37">
        <v>4</v>
      </c>
      <c r="F50" s="37"/>
      <c r="G50" s="37"/>
    </row>
    <row r="51" spans="1:7" ht="25.5">
      <c r="A51" s="37" t="s">
        <v>149</v>
      </c>
      <c r="B51" s="37"/>
      <c r="C51" s="37" t="s">
        <v>255</v>
      </c>
      <c r="D51" s="37" t="s">
        <v>151</v>
      </c>
      <c r="E51" s="37">
        <v>8</v>
      </c>
      <c r="F51" s="52" t="str">
        <f>IF('L-19 L-39'!K12="Sostenuto", 'L-19 L-39'!H12,  " ")</f>
        <v xml:space="preserve"> </v>
      </c>
      <c r="G51" s="52" t="str">
        <f>IF('L-19 L-39'!K12="Sostenuto", E51,  " ")</f>
        <v xml:space="preserve"> </v>
      </c>
    </row>
    <row r="52" spans="1:7" ht="32.25" customHeight="1">
      <c r="A52" s="37" t="s">
        <v>154</v>
      </c>
      <c r="B52" s="37"/>
      <c r="C52" s="37" t="s">
        <v>256</v>
      </c>
      <c r="D52" s="37" t="s">
        <v>156</v>
      </c>
      <c r="E52" s="53">
        <v>4</v>
      </c>
      <c r="F52" s="54"/>
      <c r="G52" s="54"/>
    </row>
    <row r="53" spans="1:7" ht="29.25" customHeight="1">
      <c r="A53" s="37" t="s">
        <v>154</v>
      </c>
      <c r="B53" s="37"/>
      <c r="C53" s="37" t="s">
        <v>257</v>
      </c>
      <c r="D53" s="37" t="s">
        <v>258</v>
      </c>
      <c r="E53" s="37">
        <v>1</v>
      </c>
      <c r="F53" s="55"/>
      <c r="G53" s="55"/>
    </row>
    <row r="54" spans="1:7" ht="35.25" customHeight="1">
      <c r="A54" s="37" t="s">
        <v>157</v>
      </c>
      <c r="B54" s="37"/>
      <c r="C54" s="37" t="s">
        <v>158</v>
      </c>
      <c r="D54" s="37" t="s">
        <v>159</v>
      </c>
      <c r="E54" s="37">
        <v>8</v>
      </c>
      <c r="F54" s="37"/>
      <c r="G54" s="37"/>
    </row>
    <row r="55" spans="1:7" ht="51">
      <c r="A55" s="37" t="s">
        <v>157</v>
      </c>
      <c r="B55" s="37"/>
      <c r="C55" s="46" t="s">
        <v>160</v>
      </c>
      <c r="D55" s="37" t="s">
        <v>161</v>
      </c>
      <c r="E55" s="37">
        <v>1</v>
      </c>
      <c r="F55" s="37"/>
      <c r="G55" s="37"/>
    </row>
    <row r="56" spans="1:7" ht="25.5">
      <c r="A56" s="37" t="s">
        <v>96</v>
      </c>
      <c r="B56" s="37"/>
      <c r="C56" s="37" t="s">
        <v>162</v>
      </c>
      <c r="D56" s="37" t="s">
        <v>163</v>
      </c>
      <c r="E56" s="37">
        <v>8</v>
      </c>
      <c r="F56" s="37"/>
      <c r="G56" s="37"/>
    </row>
    <row r="57" spans="1:7" ht="36.75" customHeight="1">
      <c r="A57" s="37" t="s">
        <v>96</v>
      </c>
      <c r="B57" s="37"/>
      <c r="C57" s="37" t="s">
        <v>164</v>
      </c>
      <c r="D57" s="37" t="s">
        <v>165</v>
      </c>
      <c r="E57" s="37" t="s">
        <v>166</v>
      </c>
      <c r="F57" s="37"/>
      <c r="G57" s="37"/>
    </row>
    <row r="58" spans="1:7" ht="25.5">
      <c r="A58" s="37" t="s">
        <v>167</v>
      </c>
      <c r="B58" s="37"/>
      <c r="C58" s="37" t="s">
        <v>168</v>
      </c>
      <c r="D58" s="37" t="s">
        <v>169</v>
      </c>
      <c r="E58" s="37" t="s">
        <v>170</v>
      </c>
      <c r="F58" s="37"/>
      <c r="G58" s="37"/>
    </row>
    <row r="59" spans="1:7" ht="25.5">
      <c r="A59" s="37" t="s">
        <v>167</v>
      </c>
      <c r="B59" s="37"/>
      <c r="C59" s="37" t="s">
        <v>171</v>
      </c>
      <c r="D59" s="37" t="s">
        <v>172</v>
      </c>
      <c r="E59" s="37">
        <v>1</v>
      </c>
      <c r="F59" s="37"/>
      <c r="G59" s="37"/>
    </row>
    <row r="60" spans="1:7" ht="25.5">
      <c r="A60" s="37" t="s">
        <v>103</v>
      </c>
      <c r="B60" s="37"/>
      <c r="C60" s="37" t="s">
        <v>173</v>
      </c>
      <c r="D60" s="37" t="s">
        <v>174</v>
      </c>
      <c r="E60" s="37" t="s">
        <v>166</v>
      </c>
      <c r="F60" s="37"/>
      <c r="G60" s="37"/>
    </row>
    <row r="63" spans="1:7" ht="15.95" customHeight="1">
      <c r="A63" s="62" t="s">
        <v>175</v>
      </c>
      <c r="B63" s="62"/>
      <c r="C63" s="62"/>
      <c r="D63" s="62"/>
      <c r="E63" s="62"/>
      <c r="F63" s="62"/>
      <c r="G63" s="62"/>
    </row>
    <row r="64" spans="1:7" ht="25.5">
      <c r="A64" s="34" t="s">
        <v>17</v>
      </c>
      <c r="B64" s="34" t="s">
        <v>67</v>
      </c>
      <c r="C64" s="34" t="s">
        <v>68</v>
      </c>
      <c r="D64" s="34" t="s">
        <v>69</v>
      </c>
      <c r="E64" s="34" t="s">
        <v>70</v>
      </c>
      <c r="F64" s="34" t="s">
        <v>71</v>
      </c>
      <c r="G64" s="34" t="s">
        <v>72</v>
      </c>
    </row>
    <row r="65" spans="1:7" ht="28.5" customHeight="1">
      <c r="A65" s="37" t="s">
        <v>176</v>
      </c>
      <c r="B65" s="37"/>
      <c r="C65" s="37" t="s">
        <v>177</v>
      </c>
      <c r="D65" s="37" t="s">
        <v>178</v>
      </c>
      <c r="E65" s="37">
        <v>8</v>
      </c>
      <c r="F65" s="37" t="str">
        <f>IF('L-19 L-39'!E13="Sostenuto", 'L-19 L-39'!B13, " " )</f>
        <v xml:space="preserve"> </v>
      </c>
      <c r="G65" s="37" t="str">
        <f>IF('L-19 L-39'!E13="Sostenuto", E65,  " ")</f>
        <v xml:space="preserve"> </v>
      </c>
    </row>
    <row r="66" spans="1:7" ht="34.5" customHeight="1">
      <c r="A66" s="37" t="s">
        <v>179</v>
      </c>
      <c r="B66" s="63" t="s">
        <v>180</v>
      </c>
      <c r="C66" s="37" t="s">
        <v>181</v>
      </c>
      <c r="D66" s="37" t="s">
        <v>182</v>
      </c>
      <c r="E66" s="37">
        <v>8</v>
      </c>
      <c r="F66" s="37" t="str">
        <f>IF('L-19 L-39'!E14="Sostenuto", 'L-19 L-39'!B14,  " ")</f>
        <v xml:space="preserve"> </v>
      </c>
      <c r="G66" s="37" t="str">
        <f>IF('L-19 L-39'!E14="Sostenuto",E20,  " ")</f>
        <v xml:space="preserve"> </v>
      </c>
    </row>
    <row r="67" spans="1:7" ht="51">
      <c r="A67" s="37" t="s">
        <v>179</v>
      </c>
      <c r="B67" s="63"/>
      <c r="C67" s="37" t="s">
        <v>183</v>
      </c>
      <c r="D67" s="37" t="s">
        <v>184</v>
      </c>
      <c r="E67" s="37" t="s">
        <v>170</v>
      </c>
      <c r="F67" s="37"/>
      <c r="G67" s="37"/>
    </row>
    <row r="68" spans="1:7" ht="25.5">
      <c r="A68" s="37" t="s">
        <v>80</v>
      </c>
      <c r="B68" s="37"/>
      <c r="C68" s="37" t="s">
        <v>185</v>
      </c>
      <c r="D68" s="37" t="s">
        <v>186</v>
      </c>
      <c r="E68" s="37">
        <v>8</v>
      </c>
      <c r="F68" s="37" t="str">
        <f>IF('L-19 L-39'!K13="Sostenuto", 'L-19 L-39'!H13,  " ")</f>
        <v xml:space="preserve"> </v>
      </c>
      <c r="G68" s="37" t="str">
        <f>IF('L-19 L-39'!K13="Sostenuto", 4,  " ")</f>
        <v xml:space="preserve"> </v>
      </c>
    </row>
    <row r="69" spans="1:7" ht="25.5">
      <c r="A69" s="37" t="s">
        <v>80</v>
      </c>
      <c r="B69" s="37"/>
      <c r="C69" s="37" t="s">
        <v>187</v>
      </c>
      <c r="D69" s="37" t="s">
        <v>188</v>
      </c>
      <c r="E69" s="37">
        <v>2</v>
      </c>
      <c r="F69" s="37"/>
      <c r="G69" s="37"/>
    </row>
    <row r="70" spans="1:7" ht="25.5">
      <c r="A70" s="37" t="s">
        <v>189</v>
      </c>
      <c r="B70" s="37"/>
      <c r="C70" s="37" t="s">
        <v>190</v>
      </c>
      <c r="D70" s="37" t="s">
        <v>191</v>
      </c>
      <c r="E70" s="37">
        <v>8</v>
      </c>
      <c r="F70" s="37" t="str">
        <f>IF('L-19 L-39'!E18="Sostenuto", 'L-19 L-39'!B18,  " ")</f>
        <v xml:space="preserve"> </v>
      </c>
      <c r="G70" s="37" t="str">
        <f>IF('L-19 L-39'!E18="Sostenuto",E70,  " ")</f>
        <v xml:space="preserve"> </v>
      </c>
    </row>
    <row r="71" spans="1:7" ht="33" customHeight="1">
      <c r="A71" s="37" t="s">
        <v>189</v>
      </c>
      <c r="B71" s="37"/>
      <c r="C71" s="37" t="s">
        <v>192</v>
      </c>
      <c r="D71" s="37" t="s">
        <v>193</v>
      </c>
      <c r="E71" s="37">
        <v>1</v>
      </c>
      <c r="F71" s="37"/>
      <c r="G71" s="37"/>
    </row>
    <row r="72" spans="1:7" ht="25.5">
      <c r="A72" s="37" t="s">
        <v>194</v>
      </c>
      <c r="B72" s="37"/>
      <c r="C72" s="37" t="s">
        <v>195</v>
      </c>
      <c r="D72" s="37" t="s">
        <v>196</v>
      </c>
      <c r="E72" s="37" t="s">
        <v>170</v>
      </c>
      <c r="F72" s="37" t="str">
        <f>IF('L-19 L-39'!E15="Sostenuto", 'L-19 L-39'!B15,  " ")</f>
        <v xml:space="preserve"> </v>
      </c>
      <c r="G72" s="37" t="str">
        <f>IF('L-19 L-39'!E15="Sostenuto",4,  " ")</f>
        <v xml:space="preserve"> </v>
      </c>
    </row>
    <row r="73" spans="1:7" ht="34.5" customHeight="1">
      <c r="A73" s="37" t="s">
        <v>179</v>
      </c>
      <c r="B73" s="37"/>
      <c r="C73" s="37" t="s">
        <v>197</v>
      </c>
      <c r="D73" s="37" t="s">
        <v>198</v>
      </c>
      <c r="E73" s="37">
        <v>1</v>
      </c>
      <c r="F73" s="37"/>
      <c r="G73" s="37"/>
    </row>
    <row r="74" spans="1:7" ht="25.5">
      <c r="A74" s="37" t="s">
        <v>103</v>
      </c>
      <c r="B74" s="37"/>
      <c r="C74" s="37" t="s">
        <v>199</v>
      </c>
      <c r="D74" s="37" t="s">
        <v>200</v>
      </c>
      <c r="E74" s="37" t="s">
        <v>166</v>
      </c>
      <c r="F74" s="37"/>
      <c r="G74" s="37"/>
    </row>
    <row r="75" spans="1:7">
      <c r="A75" s="29"/>
      <c r="B75" s="29"/>
    </row>
    <row r="77" spans="1:7" ht="15.95" customHeight="1">
      <c r="A77" s="62" t="s">
        <v>201</v>
      </c>
      <c r="B77" s="62"/>
      <c r="C77" s="62"/>
      <c r="D77" s="62"/>
      <c r="E77" s="62"/>
      <c r="F77" s="62"/>
      <c r="G77" s="62"/>
    </row>
    <row r="78" spans="1:7" ht="25.5">
      <c r="A78" s="34" t="s">
        <v>17</v>
      </c>
      <c r="B78" s="34" t="s">
        <v>67</v>
      </c>
      <c r="C78" s="34" t="s">
        <v>68</v>
      </c>
      <c r="D78" s="34" t="s">
        <v>69</v>
      </c>
      <c r="E78" s="34" t="s">
        <v>70</v>
      </c>
      <c r="F78" s="34" t="s">
        <v>71</v>
      </c>
      <c r="G78" s="34" t="s">
        <v>72</v>
      </c>
    </row>
    <row r="79" spans="1:7" ht="29.25" customHeight="1">
      <c r="A79" s="37" t="s">
        <v>202</v>
      </c>
      <c r="B79" s="63" t="s">
        <v>203</v>
      </c>
      <c r="C79" s="37" t="s">
        <v>204</v>
      </c>
      <c r="D79" s="37" t="s">
        <v>205</v>
      </c>
      <c r="E79" s="37" t="s">
        <v>144</v>
      </c>
      <c r="F79" s="37"/>
      <c r="G79" s="37"/>
    </row>
    <row r="80" spans="1:7" ht="25.5">
      <c r="A80" s="37" t="s">
        <v>202</v>
      </c>
      <c r="B80" s="63"/>
      <c r="C80" s="37" t="s">
        <v>206</v>
      </c>
      <c r="D80" s="37" t="s">
        <v>207</v>
      </c>
      <c r="E80" s="37">
        <v>6</v>
      </c>
      <c r="F80" s="37"/>
      <c r="G80" s="37"/>
    </row>
    <row r="81" spans="1:7" ht="38.25" customHeight="1">
      <c r="A81" s="37" t="s">
        <v>202</v>
      </c>
      <c r="B81" s="37"/>
      <c r="C81" s="37" t="s">
        <v>208</v>
      </c>
      <c r="D81" s="37" t="s">
        <v>209</v>
      </c>
      <c r="E81" s="37" t="s">
        <v>210</v>
      </c>
      <c r="F81" s="37"/>
      <c r="G81" s="37"/>
    </row>
    <row r="82" spans="1:7" ht="28.5" customHeight="1">
      <c r="A82" s="37" t="s">
        <v>211</v>
      </c>
      <c r="B82" s="63" t="s">
        <v>212</v>
      </c>
      <c r="C82" s="37" t="s">
        <v>213</v>
      </c>
      <c r="D82" s="37" t="s">
        <v>214</v>
      </c>
      <c r="E82" s="37" t="s">
        <v>215</v>
      </c>
      <c r="F82" s="37"/>
      <c r="G82" s="37"/>
    </row>
    <row r="83" spans="1:7">
      <c r="A83" s="37" t="s">
        <v>216</v>
      </c>
      <c r="B83" s="63"/>
      <c r="C83" s="37" t="s">
        <v>217</v>
      </c>
      <c r="D83" s="37" t="s">
        <v>218</v>
      </c>
      <c r="E83" s="37" t="s">
        <v>170</v>
      </c>
      <c r="F83" s="37"/>
      <c r="G83" s="37"/>
    </row>
    <row r="84" spans="1:7" ht="25.5">
      <c r="A84" s="37" t="s">
        <v>216</v>
      </c>
      <c r="B84" s="37"/>
      <c r="C84" s="37" t="s">
        <v>219</v>
      </c>
      <c r="D84" s="37" t="s">
        <v>220</v>
      </c>
      <c r="E84" s="37">
        <v>1</v>
      </c>
      <c r="F84" s="37"/>
      <c r="G84" s="37"/>
    </row>
    <row r="85" spans="1:7" ht="25.5">
      <c r="A85" s="37"/>
      <c r="B85" s="47"/>
      <c r="C85" s="37" t="s">
        <v>221</v>
      </c>
      <c r="D85" s="37" t="s">
        <v>222</v>
      </c>
      <c r="E85" s="37">
        <v>3</v>
      </c>
      <c r="F85" s="37"/>
      <c r="G85" s="37"/>
    </row>
    <row r="86" spans="1:7" ht="25.5">
      <c r="A86" s="37" t="s">
        <v>103</v>
      </c>
      <c r="B86" s="37"/>
      <c r="C86" s="37" t="s">
        <v>199</v>
      </c>
      <c r="D86" s="37" t="s">
        <v>223</v>
      </c>
      <c r="E86" s="37" t="s">
        <v>166</v>
      </c>
      <c r="F86" s="37"/>
      <c r="G86" s="37"/>
    </row>
    <row r="87" spans="1:7" ht="25.5">
      <c r="A87" s="37"/>
      <c r="B87" s="37"/>
      <c r="C87" s="37" t="s">
        <v>224</v>
      </c>
      <c r="D87" s="37" t="s">
        <v>225</v>
      </c>
      <c r="E87" s="37">
        <v>8</v>
      </c>
      <c r="F87" s="37">
        <f>IF('L-19 L-39'!P12&gt;6,'L-19 L-39'!N13,IF(AND('L-19 L-39'!E14="SOSTENUTO",'L-19 L-39'!E17="SOSTENUTO"),'L-19 L-39'!B17,'L-19 L-39'!N13))</f>
        <v>0</v>
      </c>
      <c r="G87" s="37">
        <f>IF(F87="Psicologia generale",6,IF('L-19 L-39'!P12&lt;=8,'L-19 L-39'!P12,8))</f>
        <v>0</v>
      </c>
    </row>
    <row r="88" spans="1:7" ht="34.5" customHeight="1">
      <c r="A88" s="37" t="s">
        <v>103</v>
      </c>
      <c r="B88" s="37"/>
      <c r="C88" s="37" t="s">
        <v>226</v>
      </c>
      <c r="D88" s="37" t="s">
        <v>227</v>
      </c>
      <c r="E88" s="37">
        <v>2</v>
      </c>
      <c r="F88" s="37"/>
      <c r="G88" s="37"/>
    </row>
    <row r="90" spans="1:7">
      <c r="A90" s="69" t="s">
        <v>228</v>
      </c>
      <c r="B90" s="69"/>
      <c r="C90" s="69"/>
      <c r="D90" s="69"/>
      <c r="E90" s="69"/>
      <c r="F90" s="69"/>
      <c r="G90" s="69"/>
    </row>
    <row r="91" spans="1:7">
      <c r="A91" s="48" t="s">
        <v>229</v>
      </c>
      <c r="B91" s="28"/>
      <c r="C91" s="28"/>
      <c r="D91" s="28"/>
      <c r="E91" s="28"/>
      <c r="F91" s="28"/>
      <c r="G91" s="28"/>
    </row>
    <row r="92" spans="1:7">
      <c r="A92" s="48" t="s">
        <v>62</v>
      </c>
      <c r="B92" s="28"/>
      <c r="C92" s="28"/>
      <c r="D92" s="28"/>
      <c r="E92" s="28"/>
      <c r="F92" s="28"/>
      <c r="G92" s="28"/>
    </row>
    <row r="93" spans="1:7">
      <c r="A93" s="70" t="s">
        <v>230</v>
      </c>
      <c r="B93" s="70"/>
      <c r="C93" s="28" t="str">
        <f>_xlfn.TEXTJOIN(" ",TRUE,B11,D11)</f>
        <v/>
      </c>
      <c r="D93" s="28" t="s">
        <v>231</v>
      </c>
      <c r="E93" s="28">
        <f>F11</f>
        <v>0</v>
      </c>
      <c r="F93" s="28"/>
      <c r="G93" s="28"/>
    </row>
    <row r="94" spans="1:7">
      <c r="A94" s="27" t="s">
        <v>232</v>
      </c>
      <c r="B94" s="42">
        <f>IF(D94=0,0,IF(D94&lt;41,"I",IF(D94&lt;81,"II",IF(D94&lt;121,"III",))))</f>
        <v>0</v>
      </c>
      <c r="C94" s="28" t="s">
        <v>233</v>
      </c>
      <c r="D94" s="42">
        <f>SUM(G17:G27,G32:G43,G48:G60,G65:G74,G79:G88)</f>
        <v>0</v>
      </c>
      <c r="E94" s="28"/>
      <c r="F94" s="28"/>
      <c r="G94" s="28"/>
    </row>
    <row r="95" spans="1:7" ht="15.75">
      <c r="A95" s="27"/>
      <c r="B95" s="28"/>
      <c r="C95" s="28"/>
      <c r="D95" s="28"/>
      <c r="E95" s="28"/>
      <c r="F95" s="66" t="s">
        <v>234</v>
      </c>
      <c r="G95" s="66"/>
    </row>
    <row r="96" spans="1:7">
      <c r="A96" s="50"/>
      <c r="B96" s="30"/>
    </row>
    <row r="97" spans="2:2">
      <c r="B97" s="50"/>
    </row>
    <row r="98" spans="2:2">
      <c r="B98" s="50"/>
    </row>
  </sheetData>
  <sheetProtection algorithmName="SHA-512" hashValue="znj40+QQhTinYLexKdmzQ81ZIhcafdTuT+rLyVpty71uBQTqsBIrVjIkeiK6y0oIpG4y3CkReYsdanwhkKe8cA==" saltValue="VaRFdPlBOThVuo9a5QQugQ==" spinCount="100000" sheet="1" objects="1" scenarios="1" selectLockedCells="1" selectUnlockedCells="1"/>
  <mergeCells count="25">
    <mergeCell ref="A90:G90"/>
    <mergeCell ref="A93:B93"/>
    <mergeCell ref="F95:G95"/>
    <mergeCell ref="B79:B80"/>
    <mergeCell ref="B82:B83"/>
    <mergeCell ref="A2:G2"/>
    <mergeCell ref="A3:G3"/>
    <mergeCell ref="A5:G5"/>
    <mergeCell ref="A6:G6"/>
    <mergeCell ref="A7:G7"/>
    <mergeCell ref="B40:B41"/>
    <mergeCell ref="A46:G46"/>
    <mergeCell ref="A63:G63"/>
    <mergeCell ref="B66:B67"/>
    <mergeCell ref="A77:G77"/>
    <mergeCell ref="O20:O21"/>
    <mergeCell ref="P20:P21"/>
    <mergeCell ref="B23:B24"/>
    <mergeCell ref="A30:G30"/>
    <mergeCell ref="B36:B37"/>
    <mergeCell ref="A15:G15"/>
    <mergeCell ref="B17:B18"/>
    <mergeCell ref="N18:N19"/>
    <mergeCell ref="P18:P19"/>
    <mergeCell ref="Q18:Q19"/>
  </mergeCells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Lemmo</dc:creator>
  <cp:keywords/>
  <dc:description/>
  <cp:lastModifiedBy>Federica Lizzi</cp:lastModifiedBy>
  <cp:revision>1</cp:revision>
  <dcterms:created xsi:type="dcterms:W3CDTF">2022-02-22T14:52:49Z</dcterms:created>
  <dcterms:modified xsi:type="dcterms:W3CDTF">2022-04-02T09:53:33Z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